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11955" firstSheet="10"/>
  </bookViews>
  <sheets>
    <sheet name="Rekapitulácia stavby" sheetId="1" r:id="rId1"/>
    <sheet name="01 - Búracie práce" sheetId="2" r:id="rId2"/>
    <sheet name="02 - Architektonicko-stav..." sheetId="3" r:id="rId3"/>
    <sheet name="03 - Zdravotechnika" sheetId="4" r:id="rId4"/>
    <sheet name="01 - Svetelná a zásuvková..." sheetId="5" r:id="rId5"/>
    <sheet name="02 - Slaboprúdové rozvody..." sheetId="6" r:id="rId6"/>
    <sheet name="03 - Javisková technológi..." sheetId="7" r:id="rId7"/>
    <sheet name="04 - Fotovoltaika" sheetId="8" r:id="rId8"/>
    <sheet name="05 - Bleskozvod a uzemnenie" sheetId="9" r:id="rId9"/>
    <sheet name="05 - Ústredné vykurovanie" sheetId="10" r:id="rId10"/>
    <sheet name="01 - Kotolňa - časť Meran..." sheetId="11" r:id="rId11"/>
    <sheet name="06 - Plynoinštalácia" sheetId="12" r:id="rId12"/>
    <sheet name="07 - Elektrická požiarna ..." sheetId="13" r:id="rId13"/>
    <sheet name="08 - Hlasová signalizácia..." sheetId="14" r:id="rId14"/>
    <sheet name="09 - Zariadenie na odvod ..." sheetId="15" r:id="rId15"/>
    <sheet name="10 - Vzduchotechnika - re..." sheetId="16" r:id="rId16"/>
  </sheets>
  <definedNames>
    <definedName name="_xlnm._FilterDatabase" localSheetId="1" hidden="1">'01 - Búracie práce'!$C$133:$K$490</definedName>
    <definedName name="_xlnm._FilterDatabase" localSheetId="10" hidden="1">'01 - Kotolňa - časť Meran...'!$C$125:$K$162</definedName>
    <definedName name="_xlnm._FilterDatabase" localSheetId="4" hidden="1">'01 - Svetelná a zásuvková...'!$C$126:$K$287</definedName>
    <definedName name="_xlnm._FilterDatabase" localSheetId="2" hidden="1">'02 - Architektonicko-stav...'!$C$141:$K$1056</definedName>
    <definedName name="_xlnm._FilterDatabase" localSheetId="5" hidden="1">'02 - Slaboprúdové rozvody...'!$C$125:$K$180</definedName>
    <definedName name="_xlnm._FilterDatabase" localSheetId="6" hidden="1">'03 - Javisková technológi...'!$C$125:$K$181</definedName>
    <definedName name="_xlnm._FilterDatabase" localSheetId="3" hidden="1">'03 - Zdravotechnika'!$C$122:$K$319</definedName>
    <definedName name="_xlnm._FilterDatabase" localSheetId="7" hidden="1">'04 - Fotovoltaika'!$C$123:$K$169</definedName>
    <definedName name="_xlnm._FilterDatabase" localSheetId="8" hidden="1">'05 - Bleskozvod a uzemnenie'!$C$127:$K$211</definedName>
    <definedName name="_xlnm._FilterDatabase" localSheetId="9" hidden="1">'05 - Ústredné vykurovanie'!$C$124:$K$255</definedName>
    <definedName name="_xlnm._FilterDatabase" localSheetId="11" hidden="1">'06 - Plynoinštalácia'!$C$124:$K$188</definedName>
    <definedName name="_xlnm._FilterDatabase" localSheetId="12" hidden="1">'07 - Elektrická požiarna ...'!$C$121:$K$173</definedName>
    <definedName name="_xlnm._FilterDatabase" localSheetId="13" hidden="1">'08 - Hlasová signalizácia...'!$C$125:$K$177</definedName>
    <definedName name="_xlnm._FilterDatabase" localSheetId="14" hidden="1">'09 - Zariadenie na odvod ...'!$C$121:$K$141</definedName>
    <definedName name="_xlnm._FilterDatabase" localSheetId="15" hidden="1">'10 - Vzduchotechnika - re...'!$C$121:$K$137</definedName>
    <definedName name="_xlnm.Print_Titles" localSheetId="1">'01 - Búracie práce'!$133:$133</definedName>
    <definedName name="_xlnm.Print_Titles" localSheetId="10">'01 - Kotolňa - časť Meran...'!$125:$125</definedName>
    <definedName name="_xlnm.Print_Titles" localSheetId="4">'01 - Svetelná a zásuvková...'!$126:$126</definedName>
    <definedName name="_xlnm.Print_Titles" localSheetId="2">'02 - Architektonicko-stav...'!$141:$141</definedName>
    <definedName name="_xlnm.Print_Titles" localSheetId="5">'02 - Slaboprúdové rozvody...'!$125:$125</definedName>
    <definedName name="_xlnm.Print_Titles" localSheetId="6">'03 - Javisková technológi...'!$125:$125</definedName>
    <definedName name="_xlnm.Print_Titles" localSheetId="3">'03 - Zdravotechnika'!$122:$122</definedName>
    <definedName name="_xlnm.Print_Titles" localSheetId="7">'04 - Fotovoltaika'!$123:$123</definedName>
    <definedName name="_xlnm.Print_Titles" localSheetId="8">'05 - Bleskozvod a uzemnenie'!$127:$127</definedName>
    <definedName name="_xlnm.Print_Titles" localSheetId="9">'05 - Ústredné vykurovanie'!$124:$124</definedName>
    <definedName name="_xlnm.Print_Titles" localSheetId="11">'06 - Plynoinštalácia'!$124:$124</definedName>
    <definedName name="_xlnm.Print_Titles" localSheetId="12">'07 - Elektrická požiarna ...'!$121:$121</definedName>
    <definedName name="_xlnm.Print_Titles" localSheetId="13">'08 - Hlasová signalizácia...'!$125:$125</definedName>
    <definedName name="_xlnm.Print_Titles" localSheetId="14">'09 - Zariadenie na odvod ...'!$121:$121</definedName>
    <definedName name="_xlnm.Print_Titles" localSheetId="15">'10 - Vzduchotechnika - re...'!$121:$121</definedName>
    <definedName name="_xlnm.Print_Titles" localSheetId="0">'Rekapitulácia stavby'!$92:$92</definedName>
    <definedName name="_xlnm.Print_Area" localSheetId="1">'01 - Búracie práce'!$C$4:$J$76,'01 - Búracie práce'!$C$82:$J$115,'01 - Búracie práce'!$C$121:$J$490</definedName>
    <definedName name="_xlnm.Print_Area" localSheetId="10">'01 - Kotolňa - časť Meran...'!$C$4:$J$76,'01 - Kotolňa - časť Meran...'!$C$82:$J$105,'01 - Kotolňa - časť Meran...'!$C$111:$J$162</definedName>
    <definedName name="_xlnm.Print_Area" localSheetId="4">'01 - Svetelná a zásuvková...'!$C$4:$J$76,'01 - Svetelná a zásuvková...'!$C$82:$J$106,'01 - Svetelná a zásuvková...'!$C$112:$J$287</definedName>
    <definedName name="_xlnm.Print_Area" localSheetId="2">'02 - Architektonicko-stav...'!$C$4:$J$76,'02 - Architektonicko-stav...'!$C$82:$J$123,'02 - Architektonicko-stav...'!$C$129:$J$1056</definedName>
    <definedName name="_xlnm.Print_Area" localSheetId="5">'02 - Slaboprúdové rozvody...'!$C$4:$J$76,'02 - Slaboprúdové rozvody...'!$C$82:$J$105,'02 - Slaboprúdové rozvody...'!$C$111:$J$180</definedName>
    <definedName name="_xlnm.Print_Area" localSheetId="6">'03 - Javisková technológi...'!$C$4:$J$76,'03 - Javisková technológi...'!$C$82:$J$105,'03 - Javisková technológi...'!$C$111:$J$181</definedName>
    <definedName name="_xlnm.Print_Area" localSheetId="3">'03 - Zdravotechnika'!$C$4:$J$76,'03 - Zdravotechnika'!$C$82:$J$104,'03 - Zdravotechnika'!$C$110:$J$319</definedName>
    <definedName name="_xlnm.Print_Area" localSheetId="7">'04 - Fotovoltaika'!$C$4:$J$76,'04 - Fotovoltaika'!$C$82:$J$103,'04 - Fotovoltaika'!$C$109:$J$169</definedName>
    <definedName name="_xlnm.Print_Area" localSheetId="8">'05 - Bleskozvod a uzemnenie'!$C$4:$J$76,'05 - Bleskozvod a uzemnenie'!$C$82:$J$107,'05 - Bleskozvod a uzemnenie'!$C$113:$J$211</definedName>
    <definedName name="_xlnm.Print_Area" localSheetId="9">'05 - Ústredné vykurovanie'!$C$4:$J$76,'05 - Ústredné vykurovanie'!$C$82:$J$106,'05 - Ústredné vykurovanie'!$C$112:$J$255</definedName>
    <definedName name="_xlnm.Print_Area" localSheetId="11">'06 - Plynoinštalácia'!$C$4:$J$76,'06 - Plynoinštalácia'!$C$82:$J$106,'06 - Plynoinštalácia'!$C$112:$J$188</definedName>
    <definedName name="_xlnm.Print_Area" localSheetId="12">'07 - Elektrická požiarna ...'!$C$4:$J$76,'07 - Elektrická požiarna ...'!$C$82:$J$103,'07 - Elektrická požiarna ...'!$C$109:$J$173</definedName>
    <definedName name="_xlnm.Print_Area" localSheetId="13">'08 - Hlasová signalizácia...'!$C$4:$J$76,'08 - Hlasová signalizácia...'!$C$82:$J$107,'08 - Hlasová signalizácia...'!$C$113:$J$177</definedName>
    <definedName name="_xlnm.Print_Area" localSheetId="14">'09 - Zariadenie na odvod ...'!$C$4:$J$76,'09 - Zariadenie na odvod ...'!$C$82:$J$103,'09 - Zariadenie na odvod ...'!$C$109:$J$141</definedName>
    <definedName name="_xlnm.Print_Area" localSheetId="15">'10 - Vzduchotechnika - re...'!$C$4:$J$76,'10 - Vzduchotechnika - re...'!$C$82:$J$103,'10 - Vzduchotechnika - re...'!$C$109:$J$137</definedName>
    <definedName name="_xlnm.Print_Area" localSheetId="0">'Rekapitulácia stavby'!$D$4:$AO$76,'Rekapitulácia stavby'!$C$82:$AQ$112</definedName>
  </definedNames>
  <calcPr calcId="145621" calcMode="manual"/>
</workbook>
</file>

<file path=xl/calcChain.xml><?xml version="1.0" encoding="utf-8"?>
<calcChain xmlns="http://schemas.openxmlformats.org/spreadsheetml/2006/main">
  <c r="J37" i="16" l="1"/>
  <c r="J36" i="16"/>
  <c r="AY111" i="1" s="1"/>
  <c r="J35" i="16"/>
  <c r="AX111" i="1" s="1"/>
  <c r="BI137" i="16"/>
  <c r="BH137" i="16"/>
  <c r="BG137" i="16"/>
  <c r="BE137" i="16"/>
  <c r="T137" i="16"/>
  <c r="T136" i="16"/>
  <c r="R137" i="16"/>
  <c r="R136" i="16" s="1"/>
  <c r="P137" i="16"/>
  <c r="P136" i="16"/>
  <c r="BI135" i="16"/>
  <c r="BH135" i="16"/>
  <c r="BG135" i="16"/>
  <c r="BE135" i="16"/>
  <c r="T135" i="16"/>
  <c r="T134" i="16" s="1"/>
  <c r="R135" i="16"/>
  <c r="R134" i="16" s="1"/>
  <c r="P135" i="16"/>
  <c r="P134" i="16" s="1"/>
  <c r="BI132" i="16"/>
  <c r="BH132" i="16"/>
  <c r="BG132" i="16"/>
  <c r="BE132" i="16"/>
  <c r="T132" i="16"/>
  <c r="T131" i="16"/>
  <c r="T130" i="16" s="1"/>
  <c r="R132" i="16"/>
  <c r="R131" i="16"/>
  <c r="R130" i="16"/>
  <c r="P132" i="16"/>
  <c r="P131" i="16" s="1"/>
  <c r="P130" i="16" s="1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5" i="16"/>
  <c r="BH125" i="16"/>
  <c r="BG125" i="16"/>
  <c r="BE125" i="16"/>
  <c r="T125" i="16"/>
  <c r="R125" i="16"/>
  <c r="P125" i="16"/>
  <c r="J119" i="16"/>
  <c r="J118" i="16"/>
  <c r="F118" i="16"/>
  <c r="F116" i="16"/>
  <c r="E114" i="16"/>
  <c r="J92" i="16"/>
  <c r="J91" i="16"/>
  <c r="F91" i="16"/>
  <c r="F89" i="16"/>
  <c r="E87" i="16"/>
  <c r="J18" i="16"/>
  <c r="E18" i="16"/>
  <c r="F92" i="16" s="1"/>
  <c r="J17" i="16"/>
  <c r="J12" i="16"/>
  <c r="J116" i="16" s="1"/>
  <c r="E7" i="16"/>
  <c r="E85" i="16" s="1"/>
  <c r="J37" i="15"/>
  <c r="J36" i="15"/>
  <c r="AY110" i="1"/>
  <c r="J35" i="15"/>
  <c r="AX110" i="1"/>
  <c r="BI141" i="15"/>
  <c r="BH141" i="15"/>
  <c r="BG141" i="15"/>
  <c r="BE141" i="15"/>
  <c r="T141" i="15"/>
  <c r="T140" i="15"/>
  <c r="R141" i="15"/>
  <c r="R140" i="15"/>
  <c r="P141" i="15"/>
  <c r="P140" i="15"/>
  <c r="BI139" i="15"/>
  <c r="BH139" i="15"/>
  <c r="BG139" i="15"/>
  <c r="BE139" i="15"/>
  <c r="T139" i="15"/>
  <c r="T138" i="15"/>
  <c r="R139" i="15"/>
  <c r="R138" i="15"/>
  <c r="P139" i="15"/>
  <c r="P138" i="15"/>
  <c r="BI136" i="15"/>
  <c r="BH136" i="15"/>
  <c r="BG136" i="15"/>
  <c r="BE136" i="15"/>
  <c r="T136" i="15"/>
  <c r="T135" i="15"/>
  <c r="T134" i="15" s="1"/>
  <c r="R136" i="15"/>
  <c r="R135" i="15" s="1"/>
  <c r="R134" i="15" s="1"/>
  <c r="P136" i="15"/>
  <c r="P135" i="15"/>
  <c r="P134" i="15" s="1"/>
  <c r="BI133" i="15"/>
  <c r="BH133" i="15"/>
  <c r="BG133" i="15"/>
  <c r="BE133" i="15"/>
  <c r="T133" i="15"/>
  <c r="R133" i="15"/>
  <c r="P133" i="15"/>
  <c r="BI131" i="15"/>
  <c r="BH131" i="15"/>
  <c r="BG131" i="15"/>
  <c r="BE131" i="15"/>
  <c r="T131" i="15"/>
  <c r="R131" i="15"/>
  <c r="P131" i="15"/>
  <c r="BI129" i="15"/>
  <c r="BH129" i="15"/>
  <c r="BG129" i="15"/>
  <c r="BE129" i="15"/>
  <c r="T129" i="15"/>
  <c r="R129" i="15"/>
  <c r="P129" i="15"/>
  <c r="BI127" i="15"/>
  <c r="BH127" i="15"/>
  <c r="BG127" i="15"/>
  <c r="BE127" i="15"/>
  <c r="T127" i="15"/>
  <c r="R127" i="15"/>
  <c r="P127" i="15"/>
  <c r="BI125" i="15"/>
  <c r="BH125" i="15"/>
  <c r="BG125" i="15"/>
  <c r="BE125" i="15"/>
  <c r="T125" i="15"/>
  <c r="R125" i="15"/>
  <c r="P125" i="15"/>
  <c r="J119" i="15"/>
  <c r="J118" i="15"/>
  <c r="F118" i="15"/>
  <c r="F116" i="15"/>
  <c r="E114" i="15"/>
  <c r="J92" i="15"/>
  <c r="J91" i="15"/>
  <c r="F91" i="15"/>
  <c r="F89" i="15"/>
  <c r="E87" i="15"/>
  <c r="J18" i="15"/>
  <c r="E18" i="15"/>
  <c r="F92" i="15"/>
  <c r="J17" i="15"/>
  <c r="J12" i="15"/>
  <c r="J116" i="15" s="1"/>
  <c r="E7" i="15"/>
  <c r="E112" i="15" s="1"/>
  <c r="J37" i="14"/>
  <c r="J36" i="14"/>
  <c r="AY109" i="1"/>
  <c r="J35" i="14"/>
  <c r="AX109" i="1" s="1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7" i="14"/>
  <c r="BH137" i="14"/>
  <c r="BG137" i="14"/>
  <c r="BE137" i="14"/>
  <c r="T137" i="14"/>
  <c r="T136" i="14"/>
  <c r="R137" i="14"/>
  <c r="R136" i="14"/>
  <c r="P137" i="14"/>
  <c r="P136" i="14"/>
  <c r="BI135" i="14"/>
  <c r="BH135" i="14"/>
  <c r="BG135" i="14"/>
  <c r="BE135" i="14"/>
  <c r="T135" i="14"/>
  <c r="T134" i="14"/>
  <c r="R135" i="14"/>
  <c r="R134" i="14"/>
  <c r="P135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2" i="14"/>
  <c r="J91" i="14"/>
  <c r="F91" i="14"/>
  <c r="F89" i="14"/>
  <c r="E87" i="14"/>
  <c r="J18" i="14"/>
  <c r="E18" i="14"/>
  <c r="F123" i="14"/>
  <c r="J17" i="14"/>
  <c r="J12" i="14"/>
  <c r="J120" i="14" s="1"/>
  <c r="E7" i="14"/>
  <c r="E116" i="14" s="1"/>
  <c r="J37" i="13"/>
  <c r="J36" i="13"/>
  <c r="AY108" i="1"/>
  <c r="J35" i="13"/>
  <c r="AX108" i="1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J119" i="13"/>
  <c r="J118" i="13"/>
  <c r="F118" i="13"/>
  <c r="F116" i="13"/>
  <c r="E114" i="13"/>
  <c r="J92" i="13"/>
  <c r="J91" i="13"/>
  <c r="F91" i="13"/>
  <c r="F89" i="13"/>
  <c r="E87" i="13"/>
  <c r="J18" i="13"/>
  <c r="E18" i="13"/>
  <c r="F119" i="13"/>
  <c r="J17" i="13"/>
  <c r="J12" i="13"/>
  <c r="J116" i="13" s="1"/>
  <c r="E7" i="13"/>
  <c r="E112" i="13" s="1"/>
  <c r="J37" i="12"/>
  <c r="J36" i="12"/>
  <c r="AY107" i="1"/>
  <c r="J35" i="12"/>
  <c r="AX107" i="1"/>
  <c r="BI188" i="12"/>
  <c r="BH188" i="12"/>
  <c r="BG188" i="12"/>
  <c r="BE188" i="12"/>
  <c r="T188" i="12"/>
  <c r="T187" i="12"/>
  <c r="R188" i="12"/>
  <c r="R187" i="12"/>
  <c r="P188" i="12"/>
  <c r="P187" i="12"/>
  <c r="BI186" i="12"/>
  <c r="BH186" i="12"/>
  <c r="BG186" i="12"/>
  <c r="BE186" i="12"/>
  <c r="T186" i="12"/>
  <c r="T185" i="12"/>
  <c r="R186" i="12"/>
  <c r="R185" i="12"/>
  <c r="P186" i="12"/>
  <c r="P185" i="12"/>
  <c r="BI181" i="12"/>
  <c r="BH181" i="12"/>
  <c r="BG181" i="12"/>
  <c r="BE181" i="12"/>
  <c r="T181" i="12"/>
  <c r="T180" i="12"/>
  <c r="R181" i="12"/>
  <c r="R180" i="12"/>
  <c r="P181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6" i="12"/>
  <c r="BH176" i="12"/>
  <c r="BG176" i="12"/>
  <c r="BE176" i="12"/>
  <c r="T176" i="12"/>
  <c r="R176" i="12"/>
  <c r="P176" i="12"/>
  <c r="BI174" i="12"/>
  <c r="BH174" i="12"/>
  <c r="BG174" i="12"/>
  <c r="BE174" i="12"/>
  <c r="T174" i="12"/>
  <c r="R174" i="12"/>
  <c r="P174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R170" i="12"/>
  <c r="P170" i="12"/>
  <c r="BI168" i="12"/>
  <c r="BH168" i="12"/>
  <c r="BG168" i="12"/>
  <c r="BE168" i="12"/>
  <c r="T168" i="12"/>
  <c r="R168" i="12"/>
  <c r="P168" i="12"/>
  <c r="BI166" i="12"/>
  <c r="BH166" i="12"/>
  <c r="BG166" i="12"/>
  <c r="BE166" i="12"/>
  <c r="T166" i="12"/>
  <c r="R166" i="12"/>
  <c r="P166" i="12"/>
  <c r="BI164" i="12"/>
  <c r="BH164" i="12"/>
  <c r="BG164" i="12"/>
  <c r="BE164" i="12"/>
  <c r="T164" i="12"/>
  <c r="R164" i="12"/>
  <c r="P164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6" i="12"/>
  <c r="BH146" i="12"/>
  <c r="BG146" i="12"/>
  <c r="BE146" i="12"/>
  <c r="T146" i="12"/>
  <c r="R146" i="12"/>
  <c r="P146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8" i="12"/>
  <c r="BH138" i="12"/>
  <c r="BG138" i="12"/>
  <c r="BE138" i="12"/>
  <c r="T138" i="12"/>
  <c r="R138" i="12"/>
  <c r="P138" i="12"/>
  <c r="BI134" i="12"/>
  <c r="BH134" i="12"/>
  <c r="BG134" i="12"/>
  <c r="BE134" i="12"/>
  <c r="T134" i="12"/>
  <c r="R134" i="12"/>
  <c r="P134" i="12"/>
  <c r="BI128" i="12"/>
  <c r="BH128" i="12"/>
  <c r="BG128" i="12"/>
  <c r="BE128" i="12"/>
  <c r="T128" i="12"/>
  <c r="T127" i="12" s="1"/>
  <c r="T126" i="12" s="1"/>
  <c r="R128" i="12"/>
  <c r="R127" i="12" s="1"/>
  <c r="R126" i="12" s="1"/>
  <c r="P128" i="12"/>
  <c r="P127" i="12"/>
  <c r="P126" i="12" s="1"/>
  <c r="J122" i="12"/>
  <c r="J121" i="12"/>
  <c r="F121" i="12"/>
  <c r="F119" i="12"/>
  <c r="E117" i="12"/>
  <c r="J92" i="12"/>
  <c r="J91" i="12"/>
  <c r="F91" i="12"/>
  <c r="F89" i="12"/>
  <c r="E87" i="12"/>
  <c r="J18" i="12"/>
  <c r="E18" i="12"/>
  <c r="F92" i="12" s="1"/>
  <c r="J17" i="12"/>
  <c r="J12" i="12"/>
  <c r="J119" i="12" s="1"/>
  <c r="E7" i="12"/>
  <c r="E115" i="12" s="1"/>
  <c r="J39" i="11"/>
  <c r="J38" i="11"/>
  <c r="AY106" i="1"/>
  <c r="J37" i="11"/>
  <c r="AX106" i="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48" i="11"/>
  <c r="BH148" i="11"/>
  <c r="BG148" i="11"/>
  <c r="BE148" i="11"/>
  <c r="T148" i="11"/>
  <c r="T147" i="11"/>
  <c r="R148" i="11"/>
  <c r="R147" i="11" s="1"/>
  <c r="P148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J123" i="11"/>
  <c r="J122" i="11"/>
  <c r="F122" i="11"/>
  <c r="F120" i="11"/>
  <c r="E118" i="11"/>
  <c r="J94" i="11"/>
  <c r="J93" i="11"/>
  <c r="F93" i="11"/>
  <c r="F91" i="11"/>
  <c r="E89" i="11"/>
  <c r="J20" i="11"/>
  <c r="E20" i="11"/>
  <c r="F94" i="11"/>
  <c r="J19" i="11"/>
  <c r="J14" i="11"/>
  <c r="J120" i="11" s="1"/>
  <c r="E7" i="11"/>
  <c r="E85" i="11"/>
  <c r="J37" i="10"/>
  <c r="J36" i="10"/>
  <c r="AY105" i="1"/>
  <c r="J35" i="10"/>
  <c r="AX105" i="1" s="1"/>
  <c r="BI255" i="10"/>
  <c r="BH255" i="10"/>
  <c r="BG255" i="10"/>
  <c r="BE255" i="10"/>
  <c r="T255" i="10"/>
  <c r="T254" i="10"/>
  <c r="R255" i="10"/>
  <c r="R254" i="10" s="1"/>
  <c r="P255" i="10"/>
  <c r="P254" i="10"/>
  <c r="BI253" i="10"/>
  <c r="BH253" i="10"/>
  <c r="BG253" i="10"/>
  <c r="BE253" i="10"/>
  <c r="T253" i="10"/>
  <c r="T252" i="10" s="1"/>
  <c r="R253" i="10"/>
  <c r="R252" i="10"/>
  <c r="P253" i="10"/>
  <c r="P252" i="10" s="1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6" i="10"/>
  <c r="BH206" i="10"/>
  <c r="BG206" i="10"/>
  <c r="BE206" i="10"/>
  <c r="T206" i="10"/>
  <c r="R206" i="10"/>
  <c r="P206" i="10"/>
  <c r="BI202" i="10"/>
  <c r="BH202" i="10"/>
  <c r="BG202" i="10"/>
  <c r="BE202" i="10"/>
  <c r="T202" i="10"/>
  <c r="R202" i="10"/>
  <c r="P202" i="10"/>
  <c r="BI198" i="10"/>
  <c r="BH198" i="10"/>
  <c r="BG198" i="10"/>
  <c r="BE198" i="10"/>
  <c r="T198" i="10"/>
  <c r="R198" i="10"/>
  <c r="P198" i="10"/>
  <c r="BI194" i="10"/>
  <c r="BH194" i="10"/>
  <c r="BG194" i="10"/>
  <c r="BE194" i="10"/>
  <c r="T194" i="10"/>
  <c r="R194" i="10"/>
  <c r="P194" i="10"/>
  <c r="BI188" i="10"/>
  <c r="BH188" i="10"/>
  <c r="BG188" i="10"/>
  <c r="BE188" i="10"/>
  <c r="T188" i="10"/>
  <c r="R188" i="10"/>
  <c r="P188" i="10"/>
  <c r="BI182" i="10"/>
  <c r="BH182" i="10"/>
  <c r="BG182" i="10"/>
  <c r="BE182" i="10"/>
  <c r="T182" i="10"/>
  <c r="R182" i="10"/>
  <c r="P182" i="10"/>
  <c r="BI176" i="10"/>
  <c r="BH176" i="10"/>
  <c r="BG176" i="10"/>
  <c r="BE176" i="10"/>
  <c r="T176" i="10"/>
  <c r="R176" i="10"/>
  <c r="P176" i="10"/>
  <c r="BI170" i="10"/>
  <c r="BH170" i="10"/>
  <c r="BG170" i="10"/>
  <c r="BE170" i="10"/>
  <c r="T170" i="10"/>
  <c r="R170" i="10"/>
  <c r="P170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3" i="10"/>
  <c r="BH163" i="10"/>
  <c r="BG163" i="10"/>
  <c r="BE163" i="10"/>
  <c r="T163" i="10"/>
  <c r="R163" i="10"/>
  <c r="P163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6" i="10"/>
  <c r="BH146" i="10"/>
  <c r="BG146" i="10"/>
  <c r="BE146" i="10"/>
  <c r="T146" i="10"/>
  <c r="R146" i="10"/>
  <c r="P146" i="10"/>
  <c r="BI144" i="10"/>
  <c r="BH144" i="10"/>
  <c r="BG144" i="10"/>
  <c r="BE144" i="10"/>
  <c r="T144" i="10"/>
  <c r="R144" i="10"/>
  <c r="P144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R132" i="10"/>
  <c r="P132" i="10"/>
  <c r="BI128" i="10"/>
  <c r="BH128" i="10"/>
  <c r="BG128" i="10"/>
  <c r="BE128" i="10"/>
  <c r="T128" i="10"/>
  <c r="R128" i="10"/>
  <c r="P128" i="10"/>
  <c r="J122" i="10"/>
  <c r="J121" i="10"/>
  <c r="F121" i="10"/>
  <c r="F119" i="10"/>
  <c r="E117" i="10"/>
  <c r="J92" i="10"/>
  <c r="J91" i="10"/>
  <c r="F91" i="10"/>
  <c r="F89" i="10"/>
  <c r="E87" i="10"/>
  <c r="J18" i="10"/>
  <c r="E18" i="10"/>
  <c r="F92" i="10" s="1"/>
  <c r="J17" i="10"/>
  <c r="J12" i="10"/>
  <c r="J119" i="10"/>
  <c r="E7" i="10"/>
  <c r="E115" i="10" s="1"/>
  <c r="J39" i="9"/>
  <c r="J38" i="9"/>
  <c r="AY103" i="1" s="1"/>
  <c r="J37" i="9"/>
  <c r="AX103" i="1"/>
  <c r="BI210" i="9"/>
  <c r="BH210" i="9"/>
  <c r="BG210" i="9"/>
  <c r="BE210" i="9"/>
  <c r="T210" i="9"/>
  <c r="T209" i="9" s="1"/>
  <c r="R210" i="9"/>
  <c r="R209" i="9"/>
  <c r="P210" i="9"/>
  <c r="P209" i="9" s="1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1" i="9"/>
  <c r="BH131" i="9"/>
  <c r="BG131" i="9"/>
  <c r="BE131" i="9"/>
  <c r="T131" i="9"/>
  <c r="T130" i="9"/>
  <c r="R131" i="9"/>
  <c r="R130" i="9" s="1"/>
  <c r="P131" i="9"/>
  <c r="P130" i="9"/>
  <c r="J125" i="9"/>
  <c r="J124" i="9"/>
  <c r="F124" i="9"/>
  <c r="F122" i="9"/>
  <c r="E120" i="9"/>
  <c r="J94" i="9"/>
  <c r="J93" i="9"/>
  <c r="F93" i="9"/>
  <c r="F91" i="9"/>
  <c r="E89" i="9"/>
  <c r="J20" i="9"/>
  <c r="E20" i="9"/>
  <c r="F125" i="9"/>
  <c r="J19" i="9"/>
  <c r="J14" i="9"/>
  <c r="J122" i="9"/>
  <c r="E7" i="9"/>
  <c r="E85" i="9" s="1"/>
  <c r="J39" i="8"/>
  <c r="J38" i="8"/>
  <c r="AY102" i="1"/>
  <c r="J37" i="8"/>
  <c r="AX102" i="1"/>
  <c r="BI168" i="8"/>
  <c r="BH168" i="8"/>
  <c r="BG168" i="8"/>
  <c r="BE168" i="8"/>
  <c r="T168" i="8"/>
  <c r="T167" i="8"/>
  <c r="R168" i="8"/>
  <c r="R167" i="8"/>
  <c r="P168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1" i="8"/>
  <c r="J120" i="8"/>
  <c r="F120" i="8"/>
  <c r="F118" i="8"/>
  <c r="E116" i="8"/>
  <c r="J94" i="8"/>
  <c r="J93" i="8"/>
  <c r="F93" i="8"/>
  <c r="F91" i="8"/>
  <c r="E89" i="8"/>
  <c r="J20" i="8"/>
  <c r="E20" i="8"/>
  <c r="F121" i="8" s="1"/>
  <c r="J19" i="8"/>
  <c r="J14" i="8"/>
  <c r="J118" i="8" s="1"/>
  <c r="E7" i="8"/>
  <c r="E112" i="8"/>
  <c r="J39" i="7"/>
  <c r="J38" i="7"/>
  <c r="AY101" i="1"/>
  <c r="J37" i="7"/>
  <c r="AX101" i="1"/>
  <c r="BI180" i="7"/>
  <c r="BH180" i="7"/>
  <c r="BG180" i="7"/>
  <c r="BE180" i="7"/>
  <c r="T180" i="7"/>
  <c r="T179" i="7"/>
  <c r="R180" i="7"/>
  <c r="R179" i="7"/>
  <c r="P180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J123" i="7"/>
  <c r="J122" i="7"/>
  <c r="F122" i="7"/>
  <c r="F120" i="7"/>
  <c r="E118" i="7"/>
  <c r="J94" i="7"/>
  <c r="J93" i="7"/>
  <c r="F93" i="7"/>
  <c r="F91" i="7"/>
  <c r="E89" i="7"/>
  <c r="J20" i="7"/>
  <c r="E20" i="7"/>
  <c r="F94" i="7"/>
  <c r="J19" i="7"/>
  <c r="J14" i="7"/>
  <c r="J120" i="7" s="1"/>
  <c r="E7" i="7"/>
  <c r="E114" i="7" s="1"/>
  <c r="J39" i="6"/>
  <c r="J38" i="6"/>
  <c r="AY100" i="1"/>
  <c r="J37" i="6"/>
  <c r="AX100" i="1"/>
  <c r="BI179" i="6"/>
  <c r="BH179" i="6"/>
  <c r="BG179" i="6"/>
  <c r="BE179" i="6"/>
  <c r="T179" i="6"/>
  <c r="T178" i="6"/>
  <c r="R179" i="6"/>
  <c r="R178" i="6"/>
  <c r="P179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 s="1"/>
  <c r="J19" i="6"/>
  <c r="J14" i="6"/>
  <c r="J91" i="6" s="1"/>
  <c r="E7" i="6"/>
  <c r="E85" i="6"/>
  <c r="J39" i="5"/>
  <c r="J38" i="5"/>
  <c r="AY99" i="1"/>
  <c r="J37" i="5"/>
  <c r="AX99" i="1" s="1"/>
  <c r="BI286" i="5"/>
  <c r="BH286" i="5"/>
  <c r="BG286" i="5"/>
  <c r="BE286" i="5"/>
  <c r="T286" i="5"/>
  <c r="T285" i="5"/>
  <c r="R286" i="5"/>
  <c r="R285" i="5" s="1"/>
  <c r="P286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J124" i="5"/>
  <c r="J123" i="5"/>
  <c r="F123" i="5"/>
  <c r="F121" i="5"/>
  <c r="E119" i="5"/>
  <c r="J94" i="5"/>
  <c r="J93" i="5"/>
  <c r="F93" i="5"/>
  <c r="F91" i="5"/>
  <c r="E89" i="5"/>
  <c r="J20" i="5"/>
  <c r="E20" i="5"/>
  <c r="F124" i="5" s="1"/>
  <c r="J19" i="5"/>
  <c r="J14" i="5"/>
  <c r="J121" i="5"/>
  <c r="E7" i="5"/>
  <c r="E115" i="5"/>
  <c r="J37" i="4"/>
  <c r="J36" i="4"/>
  <c r="AY97" i="1" s="1"/>
  <c r="J35" i="4"/>
  <c r="AX97" i="1" s="1"/>
  <c r="BI319" i="4"/>
  <c r="BH319" i="4"/>
  <c r="BG319" i="4"/>
  <c r="BE319" i="4"/>
  <c r="T319" i="4"/>
  <c r="T318" i="4" s="1"/>
  <c r="R319" i="4"/>
  <c r="R318" i="4" s="1"/>
  <c r="P319" i="4"/>
  <c r="P318" i="4" s="1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2" i="4"/>
  <c r="BH202" i="4"/>
  <c r="BG202" i="4"/>
  <c r="BE202" i="4"/>
  <c r="T202" i="4"/>
  <c r="R202" i="4"/>
  <c r="P202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78" i="4"/>
  <c r="BH178" i="4"/>
  <c r="BG178" i="4"/>
  <c r="BE178" i="4"/>
  <c r="T178" i="4"/>
  <c r="R178" i="4"/>
  <c r="P178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5" i="4"/>
  <c r="BH165" i="4"/>
  <c r="BG165" i="4"/>
  <c r="BE165" i="4"/>
  <c r="T165" i="4"/>
  <c r="R165" i="4"/>
  <c r="P165" i="4"/>
  <c r="BI161" i="4"/>
  <c r="BH161" i="4"/>
  <c r="BG161" i="4"/>
  <c r="BE161" i="4"/>
  <c r="T161" i="4"/>
  <c r="R161" i="4"/>
  <c r="P161" i="4"/>
  <c r="BI155" i="4"/>
  <c r="BH155" i="4"/>
  <c r="BG155" i="4"/>
  <c r="BE155" i="4"/>
  <c r="T155" i="4"/>
  <c r="R155" i="4"/>
  <c r="P155" i="4"/>
  <c r="BI151" i="4"/>
  <c r="BH151" i="4"/>
  <c r="BG151" i="4"/>
  <c r="BE151" i="4"/>
  <c r="T151" i="4"/>
  <c r="R151" i="4"/>
  <c r="P151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39" i="4"/>
  <c r="BH139" i="4"/>
  <c r="BG139" i="4"/>
  <c r="BE139" i="4"/>
  <c r="T139" i="4"/>
  <c r="R139" i="4"/>
  <c r="P139" i="4"/>
  <c r="BI134" i="4"/>
  <c r="BH134" i="4"/>
  <c r="BG134" i="4"/>
  <c r="BE134" i="4"/>
  <c r="T134" i="4"/>
  <c r="R134" i="4"/>
  <c r="P134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120" i="4"/>
  <c r="J17" i="4"/>
  <c r="J12" i="4"/>
  <c r="J117" i="4" s="1"/>
  <c r="E7" i="4"/>
  <c r="E113" i="4" s="1"/>
  <c r="J37" i="3"/>
  <c r="J36" i="3"/>
  <c r="AY96" i="1" s="1"/>
  <c r="J35" i="3"/>
  <c r="AX96" i="1" s="1"/>
  <c r="BI1056" i="3"/>
  <c r="BH1056" i="3"/>
  <c r="BG1056" i="3"/>
  <c r="BE1056" i="3"/>
  <c r="T1056" i="3"/>
  <c r="T1055" i="3" s="1"/>
  <c r="R1056" i="3"/>
  <c r="R1055" i="3" s="1"/>
  <c r="P1056" i="3"/>
  <c r="P1055" i="3" s="1"/>
  <c r="BI1054" i="3"/>
  <c r="BH1054" i="3"/>
  <c r="BG1054" i="3"/>
  <c r="BE1054" i="3"/>
  <c r="T1054" i="3"/>
  <c r="T1053" i="3" s="1"/>
  <c r="T1052" i="3" s="1"/>
  <c r="R1054" i="3"/>
  <c r="R1053" i="3"/>
  <c r="R1052" i="3" s="1"/>
  <c r="P1054" i="3"/>
  <c r="P1053" i="3" s="1"/>
  <c r="P1052" i="3" s="1"/>
  <c r="BI1051" i="3"/>
  <c r="BH1051" i="3"/>
  <c r="BG1051" i="3"/>
  <c r="BE1051" i="3"/>
  <c r="T1051" i="3"/>
  <c r="R1051" i="3"/>
  <c r="P1051" i="3"/>
  <c r="BI1050" i="3"/>
  <c r="BH1050" i="3"/>
  <c r="BG1050" i="3"/>
  <c r="BE1050" i="3"/>
  <c r="T1050" i="3"/>
  <c r="R1050" i="3"/>
  <c r="P1050" i="3"/>
  <c r="BI1046" i="3"/>
  <c r="BH1046" i="3"/>
  <c r="BG1046" i="3"/>
  <c r="BE1046" i="3"/>
  <c r="T1046" i="3"/>
  <c r="R1046" i="3"/>
  <c r="P1046" i="3"/>
  <c r="BI1045" i="3"/>
  <c r="BH1045" i="3"/>
  <c r="BG1045" i="3"/>
  <c r="BE1045" i="3"/>
  <c r="T1045" i="3"/>
  <c r="R1045" i="3"/>
  <c r="P1045" i="3"/>
  <c r="BI1044" i="3"/>
  <c r="BH1044" i="3"/>
  <c r="BG1044" i="3"/>
  <c r="BE1044" i="3"/>
  <c r="T1044" i="3"/>
  <c r="R1044" i="3"/>
  <c r="P1044" i="3"/>
  <c r="BI1042" i="3"/>
  <c r="BH1042" i="3"/>
  <c r="BG1042" i="3"/>
  <c r="BE1042" i="3"/>
  <c r="T1042" i="3"/>
  <c r="R1042" i="3"/>
  <c r="P1042" i="3"/>
  <c r="BI1011" i="3"/>
  <c r="BH1011" i="3"/>
  <c r="BG1011" i="3"/>
  <c r="BE1011" i="3"/>
  <c r="T1011" i="3"/>
  <c r="R1011" i="3"/>
  <c r="P1011" i="3"/>
  <c r="BI1006" i="3"/>
  <c r="BH1006" i="3"/>
  <c r="BG1006" i="3"/>
  <c r="BE1006" i="3"/>
  <c r="T1006" i="3"/>
  <c r="T1005" i="3" s="1"/>
  <c r="R1006" i="3"/>
  <c r="R1005" i="3" s="1"/>
  <c r="P1006" i="3"/>
  <c r="P1005" i="3" s="1"/>
  <c r="BI1004" i="3"/>
  <c r="BH1004" i="3"/>
  <c r="BG1004" i="3"/>
  <c r="BE1004" i="3"/>
  <c r="T1004" i="3"/>
  <c r="R1004" i="3"/>
  <c r="P1004" i="3"/>
  <c r="BI1002" i="3"/>
  <c r="BH1002" i="3"/>
  <c r="BG1002" i="3"/>
  <c r="BE1002" i="3"/>
  <c r="T1002" i="3"/>
  <c r="R1002" i="3"/>
  <c r="P1002" i="3"/>
  <c r="BI992" i="3"/>
  <c r="BH992" i="3"/>
  <c r="BG992" i="3"/>
  <c r="BE992" i="3"/>
  <c r="T992" i="3"/>
  <c r="R992" i="3"/>
  <c r="P992" i="3"/>
  <c r="BI990" i="3"/>
  <c r="BH990" i="3"/>
  <c r="BG990" i="3"/>
  <c r="BE990" i="3"/>
  <c r="T990" i="3"/>
  <c r="R990" i="3"/>
  <c r="P990" i="3"/>
  <c r="BI988" i="3"/>
  <c r="BH988" i="3"/>
  <c r="BG988" i="3"/>
  <c r="BE988" i="3"/>
  <c r="T988" i="3"/>
  <c r="R988" i="3"/>
  <c r="P988" i="3"/>
  <c r="BI987" i="3"/>
  <c r="BH987" i="3"/>
  <c r="BG987" i="3"/>
  <c r="BE987" i="3"/>
  <c r="T987" i="3"/>
  <c r="R987" i="3"/>
  <c r="P987" i="3"/>
  <c r="BI985" i="3"/>
  <c r="BH985" i="3"/>
  <c r="BG985" i="3"/>
  <c r="BE985" i="3"/>
  <c r="T985" i="3"/>
  <c r="R985" i="3"/>
  <c r="P985" i="3"/>
  <c r="BI981" i="3"/>
  <c r="BH981" i="3"/>
  <c r="BG981" i="3"/>
  <c r="BE981" i="3"/>
  <c r="T981" i="3"/>
  <c r="R981" i="3"/>
  <c r="P981" i="3"/>
  <c r="BI979" i="3"/>
  <c r="BH979" i="3"/>
  <c r="BG979" i="3"/>
  <c r="BE979" i="3"/>
  <c r="T979" i="3"/>
  <c r="R979" i="3"/>
  <c r="P979" i="3"/>
  <c r="BI975" i="3"/>
  <c r="BH975" i="3"/>
  <c r="BG975" i="3"/>
  <c r="BE975" i="3"/>
  <c r="T975" i="3"/>
  <c r="R975" i="3"/>
  <c r="P975" i="3"/>
  <c r="BI973" i="3"/>
  <c r="BH973" i="3"/>
  <c r="BG973" i="3"/>
  <c r="BE973" i="3"/>
  <c r="T973" i="3"/>
  <c r="R973" i="3"/>
  <c r="P973" i="3"/>
  <c r="BI969" i="3"/>
  <c r="BH969" i="3"/>
  <c r="BG969" i="3"/>
  <c r="BE969" i="3"/>
  <c r="T969" i="3"/>
  <c r="R969" i="3"/>
  <c r="P969" i="3"/>
  <c r="BI967" i="3"/>
  <c r="BH967" i="3"/>
  <c r="BG967" i="3"/>
  <c r="BE967" i="3"/>
  <c r="T967" i="3"/>
  <c r="R967" i="3"/>
  <c r="P967" i="3"/>
  <c r="BI963" i="3"/>
  <c r="BH963" i="3"/>
  <c r="BG963" i="3"/>
  <c r="BE963" i="3"/>
  <c r="T963" i="3"/>
  <c r="R963" i="3"/>
  <c r="P963" i="3"/>
  <c r="BI961" i="3"/>
  <c r="BH961" i="3"/>
  <c r="BG961" i="3"/>
  <c r="BE961" i="3"/>
  <c r="T961" i="3"/>
  <c r="R961" i="3"/>
  <c r="P961" i="3"/>
  <c r="BI957" i="3"/>
  <c r="BH957" i="3"/>
  <c r="BG957" i="3"/>
  <c r="BE957" i="3"/>
  <c r="T957" i="3"/>
  <c r="R957" i="3"/>
  <c r="P957" i="3"/>
  <c r="BI955" i="3"/>
  <c r="BH955" i="3"/>
  <c r="BG955" i="3"/>
  <c r="BE955" i="3"/>
  <c r="T955" i="3"/>
  <c r="R955" i="3"/>
  <c r="P955" i="3"/>
  <c r="BI953" i="3"/>
  <c r="BH953" i="3"/>
  <c r="BG953" i="3"/>
  <c r="BE953" i="3"/>
  <c r="T953" i="3"/>
  <c r="R953" i="3"/>
  <c r="P953" i="3"/>
  <c r="BI945" i="3"/>
  <c r="BH945" i="3"/>
  <c r="BG945" i="3"/>
  <c r="BE945" i="3"/>
  <c r="T945" i="3"/>
  <c r="R945" i="3"/>
  <c r="P945" i="3"/>
  <c r="BI943" i="3"/>
  <c r="BH943" i="3"/>
  <c r="BG943" i="3"/>
  <c r="BE943" i="3"/>
  <c r="T943" i="3"/>
  <c r="R943" i="3"/>
  <c r="P943" i="3"/>
  <c r="BI939" i="3"/>
  <c r="BH939" i="3"/>
  <c r="BG939" i="3"/>
  <c r="BE939" i="3"/>
  <c r="T939" i="3"/>
  <c r="R939" i="3"/>
  <c r="P939" i="3"/>
  <c r="BI937" i="3"/>
  <c r="BH937" i="3"/>
  <c r="BG937" i="3"/>
  <c r="BE937" i="3"/>
  <c r="T937" i="3"/>
  <c r="R937" i="3"/>
  <c r="P937" i="3"/>
  <c r="BI931" i="3"/>
  <c r="BH931" i="3"/>
  <c r="BG931" i="3"/>
  <c r="BE931" i="3"/>
  <c r="T931" i="3"/>
  <c r="R931" i="3"/>
  <c r="P931" i="3"/>
  <c r="BI929" i="3"/>
  <c r="BH929" i="3"/>
  <c r="BG929" i="3"/>
  <c r="BE929" i="3"/>
  <c r="T929" i="3"/>
  <c r="R929" i="3"/>
  <c r="P929" i="3"/>
  <c r="BI925" i="3"/>
  <c r="BH925" i="3"/>
  <c r="BG925" i="3"/>
  <c r="BE925" i="3"/>
  <c r="T925" i="3"/>
  <c r="R925" i="3"/>
  <c r="P925" i="3"/>
  <c r="BI923" i="3"/>
  <c r="BH923" i="3"/>
  <c r="BG923" i="3"/>
  <c r="BE923" i="3"/>
  <c r="T923" i="3"/>
  <c r="R923" i="3"/>
  <c r="P923" i="3"/>
  <c r="BI919" i="3"/>
  <c r="BH919" i="3"/>
  <c r="BG919" i="3"/>
  <c r="BE919" i="3"/>
  <c r="T919" i="3"/>
  <c r="R919" i="3"/>
  <c r="P919" i="3"/>
  <c r="BI917" i="3"/>
  <c r="BH917" i="3"/>
  <c r="BG917" i="3"/>
  <c r="BE917" i="3"/>
  <c r="T917" i="3"/>
  <c r="R917" i="3"/>
  <c r="P917" i="3"/>
  <c r="BI907" i="3"/>
  <c r="BH907" i="3"/>
  <c r="BG907" i="3"/>
  <c r="BE907" i="3"/>
  <c r="T907" i="3"/>
  <c r="R907" i="3"/>
  <c r="P907" i="3"/>
  <c r="BI905" i="3"/>
  <c r="BH905" i="3"/>
  <c r="BG905" i="3"/>
  <c r="BE905" i="3"/>
  <c r="T905" i="3"/>
  <c r="R905" i="3"/>
  <c r="P905" i="3"/>
  <c r="BI901" i="3"/>
  <c r="BH901" i="3"/>
  <c r="BG901" i="3"/>
  <c r="BE901" i="3"/>
  <c r="T901" i="3"/>
  <c r="T900" i="3" s="1"/>
  <c r="R901" i="3"/>
  <c r="P901" i="3"/>
  <c r="BI899" i="3"/>
  <c r="BH899" i="3"/>
  <c r="BG899" i="3"/>
  <c r="BE899" i="3"/>
  <c r="T899" i="3"/>
  <c r="R899" i="3"/>
  <c r="P899" i="3"/>
  <c r="BI895" i="3"/>
  <c r="BH895" i="3"/>
  <c r="BG895" i="3"/>
  <c r="BE895" i="3"/>
  <c r="T895" i="3"/>
  <c r="R895" i="3"/>
  <c r="P895" i="3"/>
  <c r="BI894" i="3"/>
  <c r="BH894" i="3"/>
  <c r="BG894" i="3"/>
  <c r="BE894" i="3"/>
  <c r="T894" i="3"/>
  <c r="R894" i="3"/>
  <c r="P894" i="3"/>
  <c r="BI890" i="3"/>
  <c r="BH890" i="3"/>
  <c r="BG890" i="3"/>
  <c r="BE890" i="3"/>
  <c r="T890" i="3"/>
  <c r="R890" i="3"/>
  <c r="P890" i="3"/>
  <c r="BI889" i="3"/>
  <c r="BH889" i="3"/>
  <c r="BG889" i="3"/>
  <c r="BE889" i="3"/>
  <c r="T889" i="3"/>
  <c r="R889" i="3"/>
  <c r="P889" i="3"/>
  <c r="BI883" i="3"/>
  <c r="BH883" i="3"/>
  <c r="BG883" i="3"/>
  <c r="BE883" i="3"/>
  <c r="T883" i="3"/>
  <c r="R883" i="3"/>
  <c r="P883" i="3"/>
  <c r="BI879" i="3"/>
  <c r="BH879" i="3"/>
  <c r="BG879" i="3"/>
  <c r="BE879" i="3"/>
  <c r="T879" i="3"/>
  <c r="R879" i="3"/>
  <c r="P879" i="3"/>
  <c r="BI875" i="3"/>
  <c r="BH875" i="3"/>
  <c r="BG875" i="3"/>
  <c r="BE875" i="3"/>
  <c r="T875" i="3"/>
  <c r="R875" i="3"/>
  <c r="P875" i="3"/>
  <c r="BI871" i="3"/>
  <c r="BH871" i="3"/>
  <c r="BG871" i="3"/>
  <c r="BE871" i="3"/>
  <c r="T871" i="3"/>
  <c r="R871" i="3"/>
  <c r="P871" i="3"/>
  <c r="BI869" i="3"/>
  <c r="BH869" i="3"/>
  <c r="BG869" i="3"/>
  <c r="BE869" i="3"/>
  <c r="T869" i="3"/>
  <c r="R869" i="3"/>
  <c r="P869" i="3"/>
  <c r="BI868" i="3"/>
  <c r="BH868" i="3"/>
  <c r="BG868" i="3"/>
  <c r="BE868" i="3"/>
  <c r="T868" i="3"/>
  <c r="R868" i="3"/>
  <c r="P868" i="3"/>
  <c r="BI867" i="3"/>
  <c r="BH867" i="3"/>
  <c r="BG867" i="3"/>
  <c r="BE867" i="3"/>
  <c r="T867" i="3"/>
  <c r="R867" i="3"/>
  <c r="P867" i="3"/>
  <c r="BI863" i="3"/>
  <c r="BH863" i="3"/>
  <c r="BG863" i="3"/>
  <c r="BE863" i="3"/>
  <c r="T863" i="3"/>
  <c r="R863" i="3"/>
  <c r="P863" i="3"/>
  <c r="BI862" i="3"/>
  <c r="BH862" i="3"/>
  <c r="BG862" i="3"/>
  <c r="BE862" i="3"/>
  <c r="T862" i="3"/>
  <c r="R862" i="3"/>
  <c r="P862" i="3"/>
  <c r="BI858" i="3"/>
  <c r="BH858" i="3"/>
  <c r="BG858" i="3"/>
  <c r="BE858" i="3"/>
  <c r="T858" i="3"/>
  <c r="R858" i="3"/>
  <c r="P858" i="3"/>
  <c r="BI856" i="3"/>
  <c r="BH856" i="3"/>
  <c r="BG856" i="3"/>
  <c r="BE856" i="3"/>
  <c r="T856" i="3"/>
  <c r="R856" i="3"/>
  <c r="P856" i="3"/>
  <c r="BI852" i="3"/>
  <c r="BH852" i="3"/>
  <c r="BG852" i="3"/>
  <c r="BE852" i="3"/>
  <c r="T852" i="3"/>
  <c r="R852" i="3"/>
  <c r="P852" i="3"/>
  <c r="BI848" i="3"/>
  <c r="BH848" i="3"/>
  <c r="BG848" i="3"/>
  <c r="BE848" i="3"/>
  <c r="T848" i="3"/>
  <c r="R848" i="3"/>
  <c r="P848" i="3"/>
  <c r="BI844" i="3"/>
  <c r="BH844" i="3"/>
  <c r="BG844" i="3"/>
  <c r="BE844" i="3"/>
  <c r="T844" i="3"/>
  <c r="R844" i="3"/>
  <c r="P844" i="3"/>
  <c r="BI840" i="3"/>
  <c r="BH840" i="3"/>
  <c r="BG840" i="3"/>
  <c r="BE840" i="3"/>
  <c r="T840" i="3"/>
  <c r="R840" i="3"/>
  <c r="P840" i="3"/>
  <c r="BI836" i="3"/>
  <c r="BH836" i="3"/>
  <c r="BG836" i="3"/>
  <c r="BE836" i="3"/>
  <c r="T836" i="3"/>
  <c r="R836" i="3"/>
  <c r="P836" i="3"/>
  <c r="BI832" i="3"/>
  <c r="BH832" i="3"/>
  <c r="BG832" i="3"/>
  <c r="BE832" i="3"/>
  <c r="T832" i="3"/>
  <c r="R832" i="3"/>
  <c r="P832" i="3"/>
  <c r="BI827" i="3"/>
  <c r="BH827" i="3"/>
  <c r="BG827" i="3"/>
  <c r="BE827" i="3"/>
  <c r="T827" i="3"/>
  <c r="R827" i="3"/>
  <c r="P827" i="3"/>
  <c r="BI823" i="3"/>
  <c r="BH823" i="3"/>
  <c r="BG823" i="3"/>
  <c r="BE823" i="3"/>
  <c r="T823" i="3"/>
  <c r="R823" i="3"/>
  <c r="P823" i="3"/>
  <c r="BI819" i="3"/>
  <c r="BH819" i="3"/>
  <c r="BG819" i="3"/>
  <c r="BE819" i="3"/>
  <c r="T819" i="3"/>
  <c r="R819" i="3"/>
  <c r="P819" i="3"/>
  <c r="BI815" i="3"/>
  <c r="BH815" i="3"/>
  <c r="BG815" i="3"/>
  <c r="BE815" i="3"/>
  <c r="T815" i="3"/>
  <c r="R815" i="3"/>
  <c r="P815" i="3"/>
  <c r="BI814" i="3"/>
  <c r="BH814" i="3"/>
  <c r="BG814" i="3"/>
  <c r="BE814" i="3"/>
  <c r="T814" i="3"/>
  <c r="R814" i="3"/>
  <c r="P814" i="3"/>
  <c r="BI813" i="3"/>
  <c r="BH813" i="3"/>
  <c r="BG813" i="3"/>
  <c r="BE813" i="3"/>
  <c r="T813" i="3"/>
  <c r="R813" i="3"/>
  <c r="P813" i="3"/>
  <c r="BI812" i="3"/>
  <c r="BH812" i="3"/>
  <c r="BG812" i="3"/>
  <c r="BE812" i="3"/>
  <c r="T812" i="3"/>
  <c r="R812" i="3"/>
  <c r="P812" i="3"/>
  <c r="BI811" i="3"/>
  <c r="BH811" i="3"/>
  <c r="BG811" i="3"/>
  <c r="BE811" i="3"/>
  <c r="T811" i="3"/>
  <c r="R811" i="3"/>
  <c r="P811" i="3"/>
  <c r="BI810" i="3"/>
  <c r="BH810" i="3"/>
  <c r="BG810" i="3"/>
  <c r="BE810" i="3"/>
  <c r="T810" i="3"/>
  <c r="R810" i="3"/>
  <c r="P810" i="3"/>
  <c r="BI809" i="3"/>
  <c r="BH809" i="3"/>
  <c r="BG809" i="3"/>
  <c r="BE809" i="3"/>
  <c r="T809" i="3"/>
  <c r="R809" i="3"/>
  <c r="P809" i="3"/>
  <c r="BI808" i="3"/>
  <c r="BH808" i="3"/>
  <c r="BG808" i="3"/>
  <c r="BE808" i="3"/>
  <c r="T808" i="3"/>
  <c r="R808" i="3"/>
  <c r="P808" i="3"/>
  <c r="BI804" i="3"/>
  <c r="BH804" i="3"/>
  <c r="BG804" i="3"/>
  <c r="BE804" i="3"/>
  <c r="T804" i="3"/>
  <c r="R804" i="3"/>
  <c r="P804" i="3"/>
  <c r="BI803" i="3"/>
  <c r="BH803" i="3"/>
  <c r="BG803" i="3"/>
  <c r="BE803" i="3"/>
  <c r="T803" i="3"/>
  <c r="R803" i="3"/>
  <c r="P803" i="3"/>
  <c r="BI802" i="3"/>
  <c r="BH802" i="3"/>
  <c r="BG802" i="3"/>
  <c r="BE802" i="3"/>
  <c r="T802" i="3"/>
  <c r="R802" i="3"/>
  <c r="P802" i="3"/>
  <c r="BI801" i="3"/>
  <c r="BH801" i="3"/>
  <c r="BG801" i="3"/>
  <c r="BE801" i="3"/>
  <c r="T801" i="3"/>
  <c r="R801" i="3"/>
  <c r="P801" i="3"/>
  <c r="BI800" i="3"/>
  <c r="BH800" i="3"/>
  <c r="BG800" i="3"/>
  <c r="BE800" i="3"/>
  <c r="T800" i="3"/>
  <c r="R800" i="3"/>
  <c r="P800" i="3"/>
  <c r="BI799" i="3"/>
  <c r="BH799" i="3"/>
  <c r="BG799" i="3"/>
  <c r="BE799" i="3"/>
  <c r="T799" i="3"/>
  <c r="R799" i="3"/>
  <c r="P799" i="3"/>
  <c r="BI798" i="3"/>
  <c r="BH798" i="3"/>
  <c r="BG798" i="3"/>
  <c r="BE798" i="3"/>
  <c r="T798" i="3"/>
  <c r="R798" i="3"/>
  <c r="P798" i="3"/>
  <c r="BI797" i="3"/>
  <c r="BH797" i="3"/>
  <c r="BG797" i="3"/>
  <c r="BE797" i="3"/>
  <c r="T797" i="3"/>
  <c r="R797" i="3"/>
  <c r="P797" i="3"/>
  <c r="BI796" i="3"/>
  <c r="BH796" i="3"/>
  <c r="BG796" i="3"/>
  <c r="BE796" i="3"/>
  <c r="T796" i="3"/>
  <c r="R796" i="3"/>
  <c r="P796" i="3"/>
  <c r="BI795" i="3"/>
  <c r="BH795" i="3"/>
  <c r="BG795" i="3"/>
  <c r="BE795" i="3"/>
  <c r="T795" i="3"/>
  <c r="R795" i="3"/>
  <c r="P795" i="3"/>
  <c r="BI794" i="3"/>
  <c r="BH794" i="3"/>
  <c r="BG794" i="3"/>
  <c r="BE794" i="3"/>
  <c r="T794" i="3"/>
  <c r="R794" i="3"/>
  <c r="P794" i="3"/>
  <c r="BI793" i="3"/>
  <c r="BH793" i="3"/>
  <c r="BG793" i="3"/>
  <c r="BE793" i="3"/>
  <c r="T793" i="3"/>
  <c r="R793" i="3"/>
  <c r="P793" i="3"/>
  <c r="BI792" i="3"/>
  <c r="BH792" i="3"/>
  <c r="BG792" i="3"/>
  <c r="BE792" i="3"/>
  <c r="T792" i="3"/>
  <c r="R792" i="3"/>
  <c r="P792" i="3"/>
  <c r="BI787" i="3"/>
  <c r="BH787" i="3"/>
  <c r="BG787" i="3"/>
  <c r="BE787" i="3"/>
  <c r="T787" i="3"/>
  <c r="R787" i="3"/>
  <c r="P787" i="3"/>
  <c r="BI785" i="3"/>
  <c r="BH785" i="3"/>
  <c r="BG785" i="3"/>
  <c r="BE785" i="3"/>
  <c r="T785" i="3"/>
  <c r="R785" i="3"/>
  <c r="P785" i="3"/>
  <c r="BI781" i="3"/>
  <c r="BH781" i="3"/>
  <c r="BG781" i="3"/>
  <c r="BE781" i="3"/>
  <c r="T781" i="3"/>
  <c r="R781" i="3"/>
  <c r="P781" i="3"/>
  <c r="BI777" i="3"/>
  <c r="BH777" i="3"/>
  <c r="BG777" i="3"/>
  <c r="BE777" i="3"/>
  <c r="T777" i="3"/>
  <c r="R777" i="3"/>
  <c r="P777" i="3"/>
  <c r="BI773" i="3"/>
  <c r="BH773" i="3"/>
  <c r="BG773" i="3"/>
  <c r="BE773" i="3"/>
  <c r="T773" i="3"/>
  <c r="R773" i="3"/>
  <c r="P773" i="3"/>
  <c r="BI769" i="3"/>
  <c r="BH769" i="3"/>
  <c r="BG769" i="3"/>
  <c r="BE769" i="3"/>
  <c r="T769" i="3"/>
  <c r="R769" i="3"/>
  <c r="P769" i="3"/>
  <c r="BI765" i="3"/>
  <c r="BH765" i="3"/>
  <c r="BG765" i="3"/>
  <c r="BE765" i="3"/>
  <c r="T765" i="3"/>
  <c r="R765" i="3"/>
  <c r="P765" i="3"/>
  <c r="BI761" i="3"/>
  <c r="BH761" i="3"/>
  <c r="BG761" i="3"/>
  <c r="BE761" i="3"/>
  <c r="T761" i="3"/>
  <c r="R761" i="3"/>
  <c r="P761" i="3"/>
  <c r="BI757" i="3"/>
  <c r="BH757" i="3"/>
  <c r="BG757" i="3"/>
  <c r="BE757" i="3"/>
  <c r="T757" i="3"/>
  <c r="R757" i="3"/>
  <c r="P757" i="3"/>
  <c r="BI753" i="3"/>
  <c r="BH753" i="3"/>
  <c r="BG753" i="3"/>
  <c r="BE753" i="3"/>
  <c r="T753" i="3"/>
  <c r="R753" i="3"/>
  <c r="P753" i="3"/>
  <c r="BI749" i="3"/>
  <c r="BH749" i="3"/>
  <c r="BG749" i="3"/>
  <c r="BE749" i="3"/>
  <c r="T749" i="3"/>
  <c r="R749" i="3"/>
  <c r="P749" i="3"/>
  <c r="BI743" i="3"/>
  <c r="BH743" i="3"/>
  <c r="BG743" i="3"/>
  <c r="BE743" i="3"/>
  <c r="T743" i="3"/>
  <c r="R743" i="3"/>
  <c r="P743" i="3"/>
  <c r="BI742" i="3"/>
  <c r="BH742" i="3"/>
  <c r="BG742" i="3"/>
  <c r="BE742" i="3"/>
  <c r="T742" i="3"/>
  <c r="R742" i="3"/>
  <c r="P742" i="3"/>
  <c r="BI738" i="3"/>
  <c r="BH738" i="3"/>
  <c r="BG738" i="3"/>
  <c r="BE738" i="3"/>
  <c r="T738" i="3"/>
  <c r="R738" i="3"/>
  <c r="P738" i="3"/>
  <c r="BI736" i="3"/>
  <c r="BH736" i="3"/>
  <c r="BG736" i="3"/>
  <c r="BE736" i="3"/>
  <c r="T736" i="3"/>
  <c r="R736" i="3"/>
  <c r="P736" i="3"/>
  <c r="BI732" i="3"/>
  <c r="BH732" i="3"/>
  <c r="BG732" i="3"/>
  <c r="BE732" i="3"/>
  <c r="T732" i="3"/>
  <c r="R732" i="3"/>
  <c r="P732" i="3"/>
  <c r="BI728" i="3"/>
  <c r="BH728" i="3"/>
  <c r="BG728" i="3"/>
  <c r="BE728" i="3"/>
  <c r="T728" i="3"/>
  <c r="R728" i="3"/>
  <c r="P728" i="3"/>
  <c r="BI724" i="3"/>
  <c r="BH724" i="3"/>
  <c r="BG724" i="3"/>
  <c r="BE724" i="3"/>
  <c r="T724" i="3"/>
  <c r="R724" i="3"/>
  <c r="P724" i="3"/>
  <c r="BI719" i="3"/>
  <c r="BH719" i="3"/>
  <c r="BG719" i="3"/>
  <c r="BE719" i="3"/>
  <c r="T719" i="3"/>
  <c r="R719" i="3"/>
  <c r="P719" i="3"/>
  <c r="BI715" i="3"/>
  <c r="BH715" i="3"/>
  <c r="BG715" i="3"/>
  <c r="BE715" i="3"/>
  <c r="T715" i="3"/>
  <c r="R715" i="3"/>
  <c r="P715" i="3"/>
  <c r="BI711" i="3"/>
  <c r="BH711" i="3"/>
  <c r="BG711" i="3"/>
  <c r="BE711" i="3"/>
  <c r="T711" i="3"/>
  <c r="R711" i="3"/>
  <c r="P711" i="3"/>
  <c r="BI705" i="3"/>
  <c r="BH705" i="3"/>
  <c r="BG705" i="3"/>
  <c r="BE705" i="3"/>
  <c r="T705" i="3"/>
  <c r="R705" i="3"/>
  <c r="P705" i="3"/>
  <c r="BI701" i="3"/>
  <c r="BH701" i="3"/>
  <c r="BG701" i="3"/>
  <c r="BE701" i="3"/>
  <c r="T701" i="3"/>
  <c r="R701" i="3"/>
  <c r="P701" i="3"/>
  <c r="BI697" i="3"/>
  <c r="BH697" i="3"/>
  <c r="BG697" i="3"/>
  <c r="BE697" i="3"/>
  <c r="T697" i="3"/>
  <c r="R697" i="3"/>
  <c r="P697" i="3"/>
  <c r="BI695" i="3"/>
  <c r="BH695" i="3"/>
  <c r="BG695" i="3"/>
  <c r="BE695" i="3"/>
  <c r="T695" i="3"/>
  <c r="R695" i="3"/>
  <c r="P695" i="3"/>
  <c r="BI691" i="3"/>
  <c r="BH691" i="3"/>
  <c r="BG691" i="3"/>
  <c r="BE691" i="3"/>
  <c r="T691" i="3"/>
  <c r="R691" i="3"/>
  <c r="P691" i="3"/>
  <c r="BI687" i="3"/>
  <c r="BH687" i="3"/>
  <c r="BG687" i="3"/>
  <c r="BE687" i="3"/>
  <c r="T687" i="3"/>
  <c r="R687" i="3"/>
  <c r="P687" i="3"/>
  <c r="BI682" i="3"/>
  <c r="BH682" i="3"/>
  <c r="BG682" i="3"/>
  <c r="BE682" i="3"/>
  <c r="T682" i="3"/>
  <c r="R682" i="3"/>
  <c r="P682" i="3"/>
  <c r="BI678" i="3"/>
  <c r="BH678" i="3"/>
  <c r="BG678" i="3"/>
  <c r="BE678" i="3"/>
  <c r="T678" i="3"/>
  <c r="R678" i="3"/>
  <c r="P678" i="3"/>
  <c r="BI674" i="3"/>
  <c r="BH674" i="3"/>
  <c r="BG674" i="3"/>
  <c r="BE674" i="3"/>
  <c r="T674" i="3"/>
  <c r="R674" i="3"/>
  <c r="P674" i="3"/>
  <c r="BI672" i="3"/>
  <c r="BH672" i="3"/>
  <c r="BG672" i="3"/>
  <c r="BE672" i="3"/>
  <c r="T672" i="3"/>
  <c r="R672" i="3"/>
  <c r="P672" i="3"/>
  <c r="BI668" i="3"/>
  <c r="BH668" i="3"/>
  <c r="BG668" i="3"/>
  <c r="BE668" i="3"/>
  <c r="T668" i="3"/>
  <c r="R668" i="3"/>
  <c r="P668" i="3"/>
  <c r="BI666" i="3"/>
  <c r="BH666" i="3"/>
  <c r="BG666" i="3"/>
  <c r="BE666" i="3"/>
  <c r="T666" i="3"/>
  <c r="R666" i="3"/>
  <c r="P666" i="3"/>
  <c r="BI662" i="3"/>
  <c r="BH662" i="3"/>
  <c r="BG662" i="3"/>
  <c r="BE662" i="3"/>
  <c r="T662" i="3"/>
  <c r="R662" i="3"/>
  <c r="P662" i="3"/>
  <c r="BI660" i="3"/>
  <c r="BH660" i="3"/>
  <c r="BG660" i="3"/>
  <c r="BE660" i="3"/>
  <c r="T660" i="3"/>
  <c r="R660" i="3"/>
  <c r="P660" i="3"/>
  <c r="BI658" i="3"/>
  <c r="BH658" i="3"/>
  <c r="BG658" i="3"/>
  <c r="BE658" i="3"/>
  <c r="T658" i="3"/>
  <c r="R658" i="3"/>
  <c r="P658" i="3"/>
  <c r="BI652" i="3"/>
  <c r="BH652" i="3"/>
  <c r="BG652" i="3"/>
  <c r="BE652" i="3"/>
  <c r="T652" i="3"/>
  <c r="R652" i="3"/>
  <c r="P652" i="3"/>
  <c r="BI650" i="3"/>
  <c r="BH650" i="3"/>
  <c r="BG650" i="3"/>
  <c r="BE650" i="3"/>
  <c r="T650" i="3"/>
  <c r="R650" i="3"/>
  <c r="P650" i="3"/>
  <c r="BI648" i="3"/>
  <c r="BH648" i="3"/>
  <c r="BG648" i="3"/>
  <c r="BE648" i="3"/>
  <c r="T648" i="3"/>
  <c r="R648" i="3"/>
  <c r="P648" i="3"/>
  <c r="BI644" i="3"/>
  <c r="BH644" i="3"/>
  <c r="BG644" i="3"/>
  <c r="BE644" i="3"/>
  <c r="T644" i="3"/>
  <c r="R644" i="3"/>
  <c r="P644" i="3"/>
  <c r="BI639" i="3"/>
  <c r="BH639" i="3"/>
  <c r="BG639" i="3"/>
  <c r="BE639" i="3"/>
  <c r="T639" i="3"/>
  <c r="R639" i="3"/>
  <c r="P639" i="3"/>
  <c r="BI635" i="3"/>
  <c r="BH635" i="3"/>
  <c r="BG635" i="3"/>
  <c r="BE635" i="3"/>
  <c r="T635" i="3"/>
  <c r="R635" i="3"/>
  <c r="P635" i="3"/>
  <c r="BI633" i="3"/>
  <c r="BH633" i="3"/>
  <c r="BG633" i="3"/>
  <c r="BE633" i="3"/>
  <c r="T633" i="3"/>
  <c r="R633" i="3"/>
  <c r="P633" i="3"/>
  <c r="BI628" i="3"/>
  <c r="BH628" i="3"/>
  <c r="BG628" i="3"/>
  <c r="BE628" i="3"/>
  <c r="T628" i="3"/>
  <c r="R628" i="3"/>
  <c r="P628" i="3"/>
  <c r="BI626" i="3"/>
  <c r="BH626" i="3"/>
  <c r="BG626" i="3"/>
  <c r="BE626" i="3"/>
  <c r="T626" i="3"/>
  <c r="R626" i="3"/>
  <c r="P626" i="3"/>
  <c r="BI620" i="3"/>
  <c r="BH620" i="3"/>
  <c r="BG620" i="3"/>
  <c r="BE620" i="3"/>
  <c r="T620" i="3"/>
  <c r="R620" i="3"/>
  <c r="P620" i="3"/>
  <c r="BI617" i="3"/>
  <c r="BH617" i="3"/>
  <c r="BG617" i="3"/>
  <c r="BE617" i="3"/>
  <c r="T617" i="3"/>
  <c r="R617" i="3"/>
  <c r="P617" i="3"/>
  <c r="BI613" i="3"/>
  <c r="BH613" i="3"/>
  <c r="BG613" i="3"/>
  <c r="BE613" i="3"/>
  <c r="T613" i="3"/>
  <c r="R613" i="3"/>
  <c r="P613" i="3"/>
  <c r="BI611" i="3"/>
  <c r="BH611" i="3"/>
  <c r="BG611" i="3"/>
  <c r="BE611" i="3"/>
  <c r="T611" i="3"/>
  <c r="R611" i="3"/>
  <c r="P611" i="3"/>
  <c r="BI607" i="3"/>
  <c r="BH607" i="3"/>
  <c r="BG607" i="3"/>
  <c r="BE607" i="3"/>
  <c r="T607" i="3"/>
  <c r="R607" i="3"/>
  <c r="P607" i="3"/>
  <c r="BI605" i="3"/>
  <c r="BH605" i="3"/>
  <c r="BG605" i="3"/>
  <c r="BE605" i="3"/>
  <c r="T605" i="3"/>
  <c r="R605" i="3"/>
  <c r="P605" i="3"/>
  <c r="BI599" i="3"/>
  <c r="BH599" i="3"/>
  <c r="BG599" i="3"/>
  <c r="BE599" i="3"/>
  <c r="T599" i="3"/>
  <c r="R599" i="3"/>
  <c r="P599" i="3"/>
  <c r="BI597" i="3"/>
  <c r="BH597" i="3"/>
  <c r="BG597" i="3"/>
  <c r="BE597" i="3"/>
  <c r="T597" i="3"/>
  <c r="R597" i="3"/>
  <c r="P597" i="3"/>
  <c r="BI596" i="3"/>
  <c r="BH596" i="3"/>
  <c r="BG596" i="3"/>
  <c r="BE596" i="3"/>
  <c r="T596" i="3"/>
  <c r="R596" i="3"/>
  <c r="P596" i="3"/>
  <c r="BI595" i="3"/>
  <c r="BH595" i="3"/>
  <c r="BG595" i="3"/>
  <c r="BE595" i="3"/>
  <c r="T595" i="3"/>
  <c r="R595" i="3"/>
  <c r="P595" i="3"/>
  <c r="BI591" i="3"/>
  <c r="BH591" i="3"/>
  <c r="BG591" i="3"/>
  <c r="BE591" i="3"/>
  <c r="T591" i="3"/>
  <c r="R591" i="3"/>
  <c r="P591" i="3"/>
  <c r="BI589" i="3"/>
  <c r="BH589" i="3"/>
  <c r="BG589" i="3"/>
  <c r="BE589" i="3"/>
  <c r="T589" i="3"/>
  <c r="R589" i="3"/>
  <c r="P589" i="3"/>
  <c r="BI585" i="3"/>
  <c r="BH585" i="3"/>
  <c r="BG585" i="3"/>
  <c r="BE585" i="3"/>
  <c r="T585" i="3"/>
  <c r="R585" i="3"/>
  <c r="P585" i="3"/>
  <c r="BI584" i="3"/>
  <c r="BH584" i="3"/>
  <c r="BG584" i="3"/>
  <c r="BE584" i="3"/>
  <c r="T584" i="3"/>
  <c r="R584" i="3"/>
  <c r="P584" i="3"/>
  <c r="BI580" i="3"/>
  <c r="BH580" i="3"/>
  <c r="BG580" i="3"/>
  <c r="BE580" i="3"/>
  <c r="T580" i="3"/>
  <c r="R580" i="3"/>
  <c r="P580" i="3"/>
  <c r="BI579" i="3"/>
  <c r="BH579" i="3"/>
  <c r="BG579" i="3"/>
  <c r="BE579" i="3"/>
  <c r="T579" i="3"/>
  <c r="R579" i="3"/>
  <c r="P579" i="3"/>
  <c r="BI578" i="3"/>
  <c r="BH578" i="3"/>
  <c r="BG578" i="3"/>
  <c r="BE578" i="3"/>
  <c r="T578" i="3"/>
  <c r="R578" i="3"/>
  <c r="P578" i="3"/>
  <c r="BI577" i="3"/>
  <c r="BH577" i="3"/>
  <c r="BG577" i="3"/>
  <c r="BE577" i="3"/>
  <c r="T577" i="3"/>
  <c r="R577" i="3"/>
  <c r="P577" i="3"/>
  <c r="BI576" i="3"/>
  <c r="BH576" i="3"/>
  <c r="BG576" i="3"/>
  <c r="BE576" i="3"/>
  <c r="T576" i="3"/>
  <c r="R576" i="3"/>
  <c r="P576" i="3"/>
  <c r="BI575" i="3"/>
  <c r="BH575" i="3"/>
  <c r="BG575" i="3"/>
  <c r="BE575" i="3"/>
  <c r="T575" i="3"/>
  <c r="R575" i="3"/>
  <c r="P575" i="3"/>
  <c r="BI571" i="3"/>
  <c r="BH571" i="3"/>
  <c r="BG571" i="3"/>
  <c r="BE571" i="3"/>
  <c r="T571" i="3"/>
  <c r="R571" i="3"/>
  <c r="P571" i="3"/>
  <c r="BI570" i="3"/>
  <c r="BH570" i="3"/>
  <c r="BG570" i="3"/>
  <c r="BE570" i="3"/>
  <c r="T570" i="3"/>
  <c r="R570" i="3"/>
  <c r="P570" i="3"/>
  <c r="BI569" i="3"/>
  <c r="BH569" i="3"/>
  <c r="BG569" i="3"/>
  <c r="BE569" i="3"/>
  <c r="T569" i="3"/>
  <c r="R569" i="3"/>
  <c r="P569" i="3"/>
  <c r="BI562" i="3"/>
  <c r="BH562" i="3"/>
  <c r="BG562" i="3"/>
  <c r="BE562" i="3"/>
  <c r="T562" i="3"/>
  <c r="R562" i="3"/>
  <c r="P562" i="3"/>
  <c r="BI560" i="3"/>
  <c r="BH560" i="3"/>
  <c r="BG560" i="3"/>
  <c r="BE560" i="3"/>
  <c r="T560" i="3"/>
  <c r="R560" i="3"/>
  <c r="P560" i="3"/>
  <c r="BI552" i="3"/>
  <c r="BH552" i="3"/>
  <c r="BG552" i="3"/>
  <c r="BE552" i="3"/>
  <c r="T552" i="3"/>
  <c r="R552" i="3"/>
  <c r="P552" i="3"/>
  <c r="BI546" i="3"/>
  <c r="BH546" i="3"/>
  <c r="BG546" i="3"/>
  <c r="BE546" i="3"/>
  <c r="T546" i="3"/>
  <c r="R546" i="3"/>
  <c r="P546" i="3"/>
  <c r="BI540" i="3"/>
  <c r="BH540" i="3"/>
  <c r="BG540" i="3"/>
  <c r="BE540" i="3"/>
  <c r="T540" i="3"/>
  <c r="R540" i="3"/>
  <c r="P540" i="3"/>
  <c r="BI538" i="3"/>
  <c r="BH538" i="3"/>
  <c r="BG538" i="3"/>
  <c r="BE538" i="3"/>
  <c r="T538" i="3"/>
  <c r="R538" i="3"/>
  <c r="P538" i="3"/>
  <c r="BI534" i="3"/>
  <c r="BH534" i="3"/>
  <c r="BG534" i="3"/>
  <c r="BE534" i="3"/>
  <c r="T534" i="3"/>
  <c r="R534" i="3"/>
  <c r="P534" i="3"/>
  <c r="BI532" i="3"/>
  <c r="BH532" i="3"/>
  <c r="BG532" i="3"/>
  <c r="BE532" i="3"/>
  <c r="T532" i="3"/>
  <c r="R532" i="3"/>
  <c r="P532" i="3"/>
  <c r="BI524" i="3"/>
  <c r="BH524" i="3"/>
  <c r="BG524" i="3"/>
  <c r="BE524" i="3"/>
  <c r="T524" i="3"/>
  <c r="R524" i="3"/>
  <c r="P524" i="3"/>
  <c r="BI522" i="3"/>
  <c r="BH522" i="3"/>
  <c r="BG522" i="3"/>
  <c r="BE522" i="3"/>
  <c r="T522" i="3"/>
  <c r="R522" i="3"/>
  <c r="P522" i="3"/>
  <c r="BI514" i="3"/>
  <c r="BH514" i="3"/>
  <c r="BG514" i="3"/>
  <c r="BE514" i="3"/>
  <c r="T514" i="3"/>
  <c r="R514" i="3"/>
  <c r="P514" i="3"/>
  <c r="BI511" i="3"/>
  <c r="BH511" i="3"/>
  <c r="BG511" i="3"/>
  <c r="BE511" i="3"/>
  <c r="T511" i="3"/>
  <c r="T510" i="3"/>
  <c r="R511" i="3"/>
  <c r="R510" i="3" s="1"/>
  <c r="P511" i="3"/>
  <c r="P510" i="3"/>
  <c r="BI505" i="3"/>
  <c r="BH505" i="3"/>
  <c r="BG505" i="3"/>
  <c r="BE505" i="3"/>
  <c r="T505" i="3"/>
  <c r="R505" i="3"/>
  <c r="P505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499" i="3"/>
  <c r="BH499" i="3"/>
  <c r="BG499" i="3"/>
  <c r="BE499" i="3"/>
  <c r="T499" i="3"/>
  <c r="R499" i="3"/>
  <c r="P499" i="3"/>
  <c r="BI495" i="3"/>
  <c r="BH495" i="3"/>
  <c r="BG495" i="3"/>
  <c r="BE495" i="3"/>
  <c r="T495" i="3"/>
  <c r="R495" i="3"/>
  <c r="P495" i="3"/>
  <c r="BI494" i="3"/>
  <c r="BH494" i="3"/>
  <c r="BG494" i="3"/>
  <c r="BE494" i="3"/>
  <c r="T494" i="3"/>
  <c r="R494" i="3"/>
  <c r="P494" i="3"/>
  <c r="BI492" i="3"/>
  <c r="BH492" i="3"/>
  <c r="BG492" i="3"/>
  <c r="BE492" i="3"/>
  <c r="T492" i="3"/>
  <c r="R492" i="3"/>
  <c r="P492" i="3"/>
  <c r="BI477" i="3"/>
  <c r="BH477" i="3"/>
  <c r="BG477" i="3"/>
  <c r="BE477" i="3"/>
  <c r="T477" i="3"/>
  <c r="R477" i="3"/>
  <c r="P477" i="3"/>
  <c r="BI475" i="3"/>
  <c r="BH475" i="3"/>
  <c r="BG475" i="3"/>
  <c r="BE475" i="3"/>
  <c r="T475" i="3"/>
  <c r="R475" i="3"/>
  <c r="P475" i="3"/>
  <c r="BI471" i="3"/>
  <c r="BH471" i="3"/>
  <c r="BG471" i="3"/>
  <c r="BE471" i="3"/>
  <c r="T471" i="3"/>
  <c r="R471" i="3"/>
  <c r="P471" i="3"/>
  <c r="BI466" i="3"/>
  <c r="BH466" i="3"/>
  <c r="BG466" i="3"/>
  <c r="BE466" i="3"/>
  <c r="T466" i="3"/>
  <c r="R466" i="3"/>
  <c r="P466" i="3"/>
  <c r="BI462" i="3"/>
  <c r="BH462" i="3"/>
  <c r="BG462" i="3"/>
  <c r="BE462" i="3"/>
  <c r="T462" i="3"/>
  <c r="R462" i="3"/>
  <c r="P462" i="3"/>
  <c r="BI452" i="3"/>
  <c r="BH452" i="3"/>
  <c r="BG452" i="3"/>
  <c r="BE452" i="3"/>
  <c r="T452" i="3"/>
  <c r="R452" i="3"/>
  <c r="P452" i="3"/>
  <c r="BI448" i="3"/>
  <c r="BH448" i="3"/>
  <c r="BG448" i="3"/>
  <c r="BE448" i="3"/>
  <c r="T448" i="3"/>
  <c r="R448" i="3"/>
  <c r="P448" i="3"/>
  <c r="BI444" i="3"/>
  <c r="BH444" i="3"/>
  <c r="BG444" i="3"/>
  <c r="BE444" i="3"/>
  <c r="T444" i="3"/>
  <c r="R444" i="3"/>
  <c r="P444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0" i="3"/>
  <c r="BH410" i="3"/>
  <c r="BG410" i="3"/>
  <c r="BE410" i="3"/>
  <c r="T410" i="3"/>
  <c r="R410" i="3"/>
  <c r="P410" i="3"/>
  <c r="BI406" i="3"/>
  <c r="BH406" i="3"/>
  <c r="BG406" i="3"/>
  <c r="BE406" i="3"/>
  <c r="T406" i="3"/>
  <c r="R406" i="3"/>
  <c r="P406" i="3"/>
  <c r="BI392" i="3"/>
  <c r="BH392" i="3"/>
  <c r="BG392" i="3"/>
  <c r="BE392" i="3"/>
  <c r="T392" i="3"/>
  <c r="R392" i="3"/>
  <c r="P392" i="3"/>
  <c r="BI386" i="3"/>
  <c r="BH386" i="3"/>
  <c r="BG386" i="3"/>
  <c r="BE386" i="3"/>
  <c r="T386" i="3"/>
  <c r="R386" i="3"/>
  <c r="P386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57" i="3"/>
  <c r="BH357" i="3"/>
  <c r="BG357" i="3"/>
  <c r="BE357" i="3"/>
  <c r="T357" i="3"/>
  <c r="R357" i="3"/>
  <c r="P357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28" i="3"/>
  <c r="BH328" i="3"/>
  <c r="BG328" i="3"/>
  <c r="BE328" i="3"/>
  <c r="T328" i="3"/>
  <c r="R328" i="3"/>
  <c r="P328" i="3"/>
  <c r="BI306" i="3"/>
  <c r="BH306" i="3"/>
  <c r="BG306" i="3"/>
  <c r="BE306" i="3"/>
  <c r="T306" i="3"/>
  <c r="R306" i="3"/>
  <c r="P306" i="3"/>
  <c r="BI297" i="3"/>
  <c r="BH297" i="3"/>
  <c r="BG297" i="3"/>
  <c r="BE297" i="3"/>
  <c r="T297" i="3"/>
  <c r="R297" i="3"/>
  <c r="P297" i="3"/>
  <c r="BI289" i="3"/>
  <c r="BH289" i="3"/>
  <c r="BG289" i="3"/>
  <c r="BE289" i="3"/>
  <c r="T289" i="3"/>
  <c r="R289" i="3"/>
  <c r="P289" i="3"/>
  <c r="BI281" i="3"/>
  <c r="BH281" i="3"/>
  <c r="BG281" i="3"/>
  <c r="BE281" i="3"/>
  <c r="T281" i="3"/>
  <c r="R281" i="3"/>
  <c r="P281" i="3"/>
  <c r="BI277" i="3"/>
  <c r="BH277" i="3"/>
  <c r="BG277" i="3"/>
  <c r="BE277" i="3"/>
  <c r="T277" i="3"/>
  <c r="R277" i="3"/>
  <c r="P277" i="3"/>
  <c r="BI249" i="3"/>
  <c r="BH249" i="3"/>
  <c r="BG249" i="3"/>
  <c r="BE249" i="3"/>
  <c r="T249" i="3"/>
  <c r="R249" i="3"/>
  <c r="P249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18" i="3"/>
  <c r="BH218" i="3"/>
  <c r="BG218" i="3"/>
  <c r="BE218" i="3"/>
  <c r="T218" i="3"/>
  <c r="R218" i="3"/>
  <c r="P218" i="3"/>
  <c r="BI213" i="3"/>
  <c r="BH213" i="3"/>
  <c r="BG213" i="3"/>
  <c r="BE213" i="3"/>
  <c r="T213" i="3"/>
  <c r="R213" i="3"/>
  <c r="P213" i="3"/>
  <c r="BI209" i="3"/>
  <c r="BH209" i="3"/>
  <c r="BG209" i="3"/>
  <c r="BE209" i="3"/>
  <c r="T209" i="3"/>
  <c r="R209" i="3"/>
  <c r="P209" i="3"/>
  <c r="BI203" i="3"/>
  <c r="BH203" i="3"/>
  <c r="BG203" i="3"/>
  <c r="BE203" i="3"/>
  <c r="T203" i="3"/>
  <c r="R203" i="3"/>
  <c r="P203" i="3"/>
  <c r="BI198" i="3"/>
  <c r="BH198" i="3"/>
  <c r="BG198" i="3"/>
  <c r="BE198" i="3"/>
  <c r="T198" i="3"/>
  <c r="R198" i="3"/>
  <c r="P198" i="3"/>
  <c r="BI194" i="3"/>
  <c r="BH194" i="3"/>
  <c r="BG194" i="3"/>
  <c r="BE194" i="3"/>
  <c r="T194" i="3"/>
  <c r="R194" i="3"/>
  <c r="P194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5" i="3"/>
  <c r="BH185" i="3"/>
  <c r="BG185" i="3"/>
  <c r="BE185" i="3"/>
  <c r="T185" i="3"/>
  <c r="R185" i="3"/>
  <c r="P185" i="3"/>
  <c r="BI180" i="3"/>
  <c r="BH180" i="3"/>
  <c r="BG180" i="3"/>
  <c r="BE180" i="3"/>
  <c r="T180" i="3"/>
  <c r="R180" i="3"/>
  <c r="P180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8" i="3"/>
  <c r="BH168" i="3"/>
  <c r="BG168" i="3"/>
  <c r="BE168" i="3"/>
  <c r="T168" i="3"/>
  <c r="R168" i="3"/>
  <c r="P168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5" i="3"/>
  <c r="BH145" i="3"/>
  <c r="BG145" i="3"/>
  <c r="BE145" i="3"/>
  <c r="T145" i="3"/>
  <c r="R145" i="3"/>
  <c r="P145" i="3"/>
  <c r="J139" i="3"/>
  <c r="J138" i="3"/>
  <c r="F138" i="3"/>
  <c r="F136" i="3"/>
  <c r="E134" i="3"/>
  <c r="J92" i="3"/>
  <c r="J91" i="3"/>
  <c r="F91" i="3"/>
  <c r="F89" i="3"/>
  <c r="E87" i="3"/>
  <c r="J18" i="3"/>
  <c r="E18" i="3"/>
  <c r="F139" i="3" s="1"/>
  <c r="J17" i="3"/>
  <c r="J12" i="3"/>
  <c r="J136" i="3"/>
  <c r="E7" i="3"/>
  <c r="E85" i="3"/>
  <c r="J37" i="2"/>
  <c r="J36" i="2"/>
  <c r="AY95" i="1" s="1"/>
  <c r="J35" i="2"/>
  <c r="AX95" i="1"/>
  <c r="BI490" i="2"/>
  <c r="BH490" i="2"/>
  <c r="BG490" i="2"/>
  <c r="BE490" i="2"/>
  <c r="T490" i="2"/>
  <c r="T489" i="2" s="1"/>
  <c r="R490" i="2"/>
  <c r="R489" i="2" s="1"/>
  <c r="P490" i="2"/>
  <c r="P489" i="2" s="1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77" i="2"/>
  <c r="BH477" i="2"/>
  <c r="BG477" i="2"/>
  <c r="BE477" i="2"/>
  <c r="T477" i="2"/>
  <c r="R477" i="2"/>
  <c r="P477" i="2"/>
  <c r="BI469" i="2"/>
  <c r="BH469" i="2"/>
  <c r="BG469" i="2"/>
  <c r="BE469" i="2"/>
  <c r="T469" i="2"/>
  <c r="R469" i="2"/>
  <c r="P469" i="2"/>
  <c r="BI463" i="2"/>
  <c r="BH463" i="2"/>
  <c r="BG463" i="2"/>
  <c r="BE463" i="2"/>
  <c r="T463" i="2"/>
  <c r="R463" i="2"/>
  <c r="P463" i="2"/>
  <c r="BI458" i="2"/>
  <c r="BH458" i="2"/>
  <c r="BG458" i="2"/>
  <c r="BE458" i="2"/>
  <c r="T458" i="2"/>
  <c r="R458" i="2"/>
  <c r="P458" i="2"/>
  <c r="BI452" i="2"/>
  <c r="BH452" i="2"/>
  <c r="BG452" i="2"/>
  <c r="BE452" i="2"/>
  <c r="T452" i="2"/>
  <c r="R452" i="2"/>
  <c r="P452" i="2"/>
  <c r="BI445" i="2"/>
  <c r="BH445" i="2"/>
  <c r="BG445" i="2"/>
  <c r="BE445" i="2"/>
  <c r="T445" i="2"/>
  <c r="T444" i="2"/>
  <c r="R445" i="2"/>
  <c r="R444" i="2"/>
  <c r="P445" i="2"/>
  <c r="P444" i="2"/>
  <c r="BI434" i="2"/>
  <c r="BH434" i="2"/>
  <c r="BG434" i="2"/>
  <c r="BE434" i="2"/>
  <c r="T434" i="2"/>
  <c r="R434" i="2"/>
  <c r="P434" i="2"/>
  <c r="BI430" i="2"/>
  <c r="BH430" i="2"/>
  <c r="BG430" i="2"/>
  <c r="BE430" i="2"/>
  <c r="T430" i="2"/>
  <c r="R430" i="2"/>
  <c r="P430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0" i="2"/>
  <c r="BH420" i="2"/>
  <c r="BG420" i="2"/>
  <c r="BE420" i="2"/>
  <c r="T420" i="2"/>
  <c r="R420" i="2"/>
  <c r="P420" i="2"/>
  <c r="BI414" i="2"/>
  <c r="BH414" i="2"/>
  <c r="BG414" i="2"/>
  <c r="BE414" i="2"/>
  <c r="T414" i="2"/>
  <c r="R414" i="2"/>
  <c r="P414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1" i="2"/>
  <c r="BH401" i="2"/>
  <c r="BG401" i="2"/>
  <c r="BE401" i="2"/>
  <c r="T401" i="2"/>
  <c r="R401" i="2"/>
  <c r="P401" i="2"/>
  <c r="BI397" i="2"/>
  <c r="BH397" i="2"/>
  <c r="BG397" i="2"/>
  <c r="BE397" i="2"/>
  <c r="T397" i="2"/>
  <c r="R397" i="2"/>
  <c r="P397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87" i="2"/>
  <c r="BH387" i="2"/>
  <c r="BG387" i="2"/>
  <c r="BE387" i="2"/>
  <c r="T387" i="2"/>
  <c r="R387" i="2"/>
  <c r="P387" i="2"/>
  <c r="BI382" i="2"/>
  <c r="BH382" i="2"/>
  <c r="BG382" i="2"/>
  <c r="BE382" i="2"/>
  <c r="T382" i="2"/>
  <c r="R382" i="2"/>
  <c r="P382" i="2"/>
  <c r="BI378" i="2"/>
  <c r="BH378" i="2"/>
  <c r="BG378" i="2"/>
  <c r="BE378" i="2"/>
  <c r="T378" i="2"/>
  <c r="R378" i="2"/>
  <c r="P378" i="2"/>
  <c r="BI370" i="2"/>
  <c r="BH370" i="2"/>
  <c r="BG370" i="2"/>
  <c r="BE370" i="2"/>
  <c r="T370" i="2"/>
  <c r="R370" i="2"/>
  <c r="P370" i="2"/>
  <c r="BI366" i="2"/>
  <c r="BH366" i="2"/>
  <c r="BG366" i="2"/>
  <c r="BE366" i="2"/>
  <c r="T366" i="2"/>
  <c r="R366" i="2"/>
  <c r="P366" i="2"/>
  <c r="BI361" i="2"/>
  <c r="BH361" i="2"/>
  <c r="BG361" i="2"/>
  <c r="BE361" i="2"/>
  <c r="T361" i="2"/>
  <c r="R361" i="2"/>
  <c r="P361" i="2"/>
  <c r="BI355" i="2"/>
  <c r="BH355" i="2"/>
  <c r="BG355" i="2"/>
  <c r="BE355" i="2"/>
  <c r="T355" i="2"/>
  <c r="R355" i="2"/>
  <c r="P355" i="2"/>
  <c r="BI351" i="2"/>
  <c r="BH351" i="2"/>
  <c r="BG351" i="2"/>
  <c r="BE351" i="2"/>
  <c r="T351" i="2"/>
  <c r="R351" i="2"/>
  <c r="P351" i="2"/>
  <c r="BI347" i="2"/>
  <c r="BH347" i="2"/>
  <c r="BG347" i="2"/>
  <c r="BE347" i="2"/>
  <c r="T347" i="2"/>
  <c r="R347" i="2"/>
  <c r="P347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3" i="2"/>
  <c r="BH333" i="2"/>
  <c r="BG333" i="2"/>
  <c r="BE333" i="2"/>
  <c r="T333" i="2"/>
  <c r="R333" i="2"/>
  <c r="P333" i="2"/>
  <c r="BI327" i="2"/>
  <c r="BH327" i="2"/>
  <c r="BG327" i="2"/>
  <c r="BE327" i="2"/>
  <c r="T327" i="2"/>
  <c r="R327" i="2"/>
  <c r="P327" i="2"/>
  <c r="BI323" i="2"/>
  <c r="BH323" i="2"/>
  <c r="BG323" i="2"/>
  <c r="BE323" i="2"/>
  <c r="T323" i="2"/>
  <c r="R323" i="2"/>
  <c r="P323" i="2"/>
  <c r="BI319" i="2"/>
  <c r="BH319" i="2"/>
  <c r="BG319" i="2"/>
  <c r="BE319" i="2"/>
  <c r="T319" i="2"/>
  <c r="R319" i="2"/>
  <c r="P319" i="2"/>
  <c r="BI312" i="2"/>
  <c r="BH312" i="2"/>
  <c r="BG312" i="2"/>
  <c r="BE312" i="2"/>
  <c r="T312" i="2"/>
  <c r="T311" i="2" s="1"/>
  <c r="R312" i="2"/>
  <c r="R311" i="2"/>
  <c r="P312" i="2"/>
  <c r="P311" i="2" s="1"/>
  <c r="BI305" i="2"/>
  <c r="BH305" i="2"/>
  <c r="BG305" i="2"/>
  <c r="BE305" i="2"/>
  <c r="T305" i="2"/>
  <c r="T304" i="2"/>
  <c r="R305" i="2"/>
  <c r="R304" i="2" s="1"/>
  <c r="P305" i="2"/>
  <c r="P304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88" i="2"/>
  <c r="BH288" i="2"/>
  <c r="BG288" i="2"/>
  <c r="BE288" i="2"/>
  <c r="T288" i="2"/>
  <c r="R288" i="2"/>
  <c r="P288" i="2"/>
  <c r="BI284" i="2"/>
  <c r="BH284" i="2"/>
  <c r="BG284" i="2"/>
  <c r="BE284" i="2"/>
  <c r="T284" i="2"/>
  <c r="R284" i="2"/>
  <c r="P284" i="2"/>
  <c r="BI277" i="2"/>
  <c r="BH277" i="2"/>
  <c r="BG277" i="2"/>
  <c r="BE277" i="2"/>
  <c r="T277" i="2"/>
  <c r="R277" i="2"/>
  <c r="P277" i="2"/>
  <c r="BI271" i="2"/>
  <c r="BH271" i="2"/>
  <c r="BG271" i="2"/>
  <c r="BE271" i="2"/>
  <c r="T271" i="2"/>
  <c r="R271" i="2"/>
  <c r="P271" i="2"/>
  <c r="BI265" i="2"/>
  <c r="BH265" i="2"/>
  <c r="BG265" i="2"/>
  <c r="BE265" i="2"/>
  <c r="T265" i="2"/>
  <c r="R265" i="2"/>
  <c r="P265" i="2"/>
  <c r="BI261" i="2"/>
  <c r="BH261" i="2"/>
  <c r="BG261" i="2"/>
  <c r="BE261" i="2"/>
  <c r="T261" i="2"/>
  <c r="R261" i="2"/>
  <c r="P261" i="2"/>
  <c r="BI257" i="2"/>
  <c r="BH257" i="2"/>
  <c r="BG257" i="2"/>
  <c r="BE257" i="2"/>
  <c r="T257" i="2"/>
  <c r="R257" i="2"/>
  <c r="P257" i="2"/>
  <c r="BI253" i="2"/>
  <c r="BH253" i="2"/>
  <c r="BG253" i="2"/>
  <c r="BE253" i="2"/>
  <c r="T253" i="2"/>
  <c r="R253" i="2"/>
  <c r="P253" i="2"/>
  <c r="BI244" i="2"/>
  <c r="BH244" i="2"/>
  <c r="BG244" i="2"/>
  <c r="BE244" i="2"/>
  <c r="T244" i="2"/>
  <c r="R244" i="2"/>
  <c r="P244" i="2"/>
  <c r="BI240" i="2"/>
  <c r="BH240" i="2"/>
  <c r="BG240" i="2"/>
  <c r="BE240" i="2"/>
  <c r="T240" i="2"/>
  <c r="R240" i="2"/>
  <c r="P240" i="2"/>
  <c r="BI232" i="2"/>
  <c r="BH232" i="2"/>
  <c r="BG232" i="2"/>
  <c r="BE232" i="2"/>
  <c r="T232" i="2"/>
  <c r="R232" i="2"/>
  <c r="P232" i="2"/>
  <c r="BI228" i="2"/>
  <c r="BH228" i="2"/>
  <c r="BG228" i="2"/>
  <c r="BE228" i="2"/>
  <c r="T228" i="2"/>
  <c r="R228" i="2"/>
  <c r="P228" i="2"/>
  <c r="BI220" i="2"/>
  <c r="BH220" i="2"/>
  <c r="BG220" i="2"/>
  <c r="BE220" i="2"/>
  <c r="T220" i="2"/>
  <c r="R220" i="2"/>
  <c r="P220" i="2"/>
  <c r="BI214" i="2"/>
  <c r="BH214" i="2"/>
  <c r="BG214" i="2"/>
  <c r="BE214" i="2"/>
  <c r="T214" i="2"/>
  <c r="R214" i="2"/>
  <c r="P214" i="2"/>
  <c r="BI204" i="2"/>
  <c r="BH204" i="2"/>
  <c r="BG204" i="2"/>
  <c r="BE204" i="2"/>
  <c r="T204" i="2"/>
  <c r="R204" i="2"/>
  <c r="P204" i="2"/>
  <c r="BI200" i="2"/>
  <c r="BH200" i="2"/>
  <c r="BG200" i="2"/>
  <c r="BE200" i="2"/>
  <c r="T200" i="2"/>
  <c r="R200" i="2"/>
  <c r="P200" i="2"/>
  <c r="BI192" i="2"/>
  <c r="BH192" i="2"/>
  <c r="BG192" i="2"/>
  <c r="BE192" i="2"/>
  <c r="T192" i="2"/>
  <c r="R192" i="2"/>
  <c r="P192" i="2"/>
  <c r="BI181" i="2"/>
  <c r="BH181" i="2"/>
  <c r="BG181" i="2"/>
  <c r="BE181" i="2"/>
  <c r="T181" i="2"/>
  <c r="R181" i="2"/>
  <c r="P181" i="2"/>
  <c r="BI177" i="2"/>
  <c r="BH177" i="2"/>
  <c r="BG177" i="2"/>
  <c r="BE177" i="2"/>
  <c r="T177" i="2"/>
  <c r="R177" i="2"/>
  <c r="P177" i="2"/>
  <c r="BI170" i="2"/>
  <c r="BH170" i="2"/>
  <c r="BG170" i="2"/>
  <c r="BE170" i="2"/>
  <c r="T170" i="2"/>
  <c r="R170" i="2"/>
  <c r="P170" i="2"/>
  <c r="BI165" i="2"/>
  <c r="BH165" i="2"/>
  <c r="BG165" i="2"/>
  <c r="BE165" i="2"/>
  <c r="T165" i="2"/>
  <c r="R165" i="2"/>
  <c r="P165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5" i="2"/>
  <c r="BH145" i="2"/>
  <c r="BG145" i="2"/>
  <c r="BE145" i="2"/>
  <c r="T145" i="2"/>
  <c r="R145" i="2"/>
  <c r="P145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J131" i="2"/>
  <c r="J130" i="2"/>
  <c r="F130" i="2"/>
  <c r="F128" i="2"/>
  <c r="E126" i="2"/>
  <c r="J92" i="2"/>
  <c r="J91" i="2"/>
  <c r="F91" i="2"/>
  <c r="F89" i="2"/>
  <c r="E87" i="2"/>
  <c r="J18" i="2"/>
  <c r="E18" i="2"/>
  <c r="F131" i="2"/>
  <c r="J17" i="2"/>
  <c r="J12" i="2"/>
  <c r="J89" i="2" s="1"/>
  <c r="E7" i="2"/>
  <c r="E124" i="2" s="1"/>
  <c r="L90" i="1"/>
  <c r="AM90" i="1"/>
  <c r="AM89" i="1"/>
  <c r="L89" i="1"/>
  <c r="AM87" i="1"/>
  <c r="L87" i="1"/>
  <c r="L85" i="1"/>
  <c r="L84" i="1"/>
  <c r="BK469" i="2"/>
  <c r="J420" i="2"/>
  <c r="BK366" i="2"/>
  <c r="J340" i="2"/>
  <c r="BK305" i="2"/>
  <c r="J294" i="2"/>
  <c r="J232" i="2"/>
  <c r="BK181" i="2"/>
  <c r="J150" i="2"/>
  <c r="J445" i="2"/>
  <c r="J397" i="2"/>
  <c r="BK347" i="2"/>
  <c r="BK300" i="2"/>
  <c r="BK288" i="2"/>
  <c r="J257" i="2"/>
  <c r="J220" i="2"/>
  <c r="J165" i="2"/>
  <c r="BK145" i="2"/>
  <c r="J477" i="2"/>
  <c r="J458" i="2"/>
  <c r="BK405" i="2"/>
  <c r="J393" i="2"/>
  <c r="J366" i="2"/>
  <c r="BK340" i="2"/>
  <c r="J312" i="2"/>
  <c r="J288" i="2"/>
  <c r="BK265" i="2"/>
  <c r="J152" i="2"/>
  <c r="BK490" i="2"/>
  <c r="J487" i="2"/>
  <c r="BK426" i="2"/>
  <c r="BK401" i="2"/>
  <c r="J361" i="2"/>
  <c r="J299" i="2"/>
  <c r="J293" i="2"/>
  <c r="BK253" i="2"/>
  <c r="BK228" i="2"/>
  <c r="J200" i="2"/>
  <c r="J155" i="2"/>
  <c r="J137" i="2"/>
  <c r="BK1050" i="3"/>
  <c r="BK1044" i="3"/>
  <c r="J979" i="3"/>
  <c r="BK967" i="3"/>
  <c r="J919" i="3"/>
  <c r="BK890" i="3"/>
  <c r="J871" i="3"/>
  <c r="J856" i="3"/>
  <c r="J814" i="3"/>
  <c r="J808" i="3"/>
  <c r="J797" i="3"/>
  <c r="BK785" i="3"/>
  <c r="BK765" i="3"/>
  <c r="J742" i="3"/>
  <c r="BK705" i="3"/>
  <c r="BK687" i="3"/>
  <c r="J666" i="3"/>
  <c r="J635" i="3"/>
  <c r="J611" i="3"/>
  <c r="J584" i="3"/>
  <c r="J570" i="3"/>
  <c r="J462" i="3"/>
  <c r="BK406" i="3"/>
  <c r="BK249" i="3"/>
  <c r="J222" i="3"/>
  <c r="BK185" i="3"/>
  <c r="BK145" i="3"/>
  <c r="J1002" i="3"/>
  <c r="BK985" i="3"/>
  <c r="J943" i="3"/>
  <c r="BK907" i="3"/>
  <c r="J883" i="3"/>
  <c r="J852" i="3"/>
  <c r="J827" i="3"/>
  <c r="J815" i="3"/>
  <c r="BK810" i="3"/>
  <c r="J794" i="3"/>
  <c r="BK743" i="3"/>
  <c r="BK728" i="3"/>
  <c r="J662" i="3"/>
  <c r="BK633" i="3"/>
  <c r="J617" i="3"/>
  <c r="J580" i="3"/>
  <c r="BK570" i="3"/>
  <c r="BK538" i="3"/>
  <c r="J524" i="3"/>
  <c r="J503" i="3"/>
  <c r="J492" i="3"/>
  <c r="BK448" i="3"/>
  <c r="BK380" i="3"/>
  <c r="J180" i="3"/>
  <c r="J158" i="3"/>
  <c r="BK1045" i="3"/>
  <c r="J990" i="3"/>
  <c r="J975" i="3"/>
  <c r="J939" i="3"/>
  <c r="J905" i="3"/>
  <c r="J889" i="3"/>
  <c r="J868" i="3"/>
  <c r="BK848" i="3"/>
  <c r="J812" i="3"/>
  <c r="J804" i="3"/>
  <c r="J799" i="3"/>
  <c r="BK777" i="3"/>
  <c r="BK719" i="3"/>
  <c r="BK691" i="3"/>
  <c r="BK652" i="3"/>
  <c r="J628" i="3"/>
  <c r="BK596" i="3"/>
  <c r="BK584" i="3"/>
  <c r="BK562" i="3"/>
  <c r="BK522" i="3"/>
  <c r="BK499" i="3"/>
  <c r="BK462" i="3"/>
  <c r="J425" i="3"/>
  <c r="BK334" i="3"/>
  <c r="BK297" i="3"/>
  <c r="J203" i="3"/>
  <c r="BK189" i="3"/>
  <c r="BK159" i="3"/>
  <c r="BK151" i="3"/>
  <c r="J1050" i="3"/>
  <c r="J987" i="3"/>
  <c r="BK973" i="3"/>
  <c r="BK943" i="3"/>
  <c r="BK925" i="3"/>
  <c r="BK905" i="3"/>
  <c r="J894" i="3"/>
  <c r="BK852" i="3"/>
  <c r="J823" i="3"/>
  <c r="BK796" i="3"/>
  <c r="BK787" i="3"/>
  <c r="J777" i="3"/>
  <c r="BK738" i="3"/>
  <c r="J719" i="3"/>
  <c r="J701" i="3"/>
  <c r="J678" i="3"/>
  <c r="BK658" i="3"/>
  <c r="BK617" i="3"/>
  <c r="BK599" i="3"/>
  <c r="BK591" i="3"/>
  <c r="BK571" i="3"/>
  <c r="J540" i="3"/>
  <c r="J505" i="3"/>
  <c r="BK477" i="3"/>
  <c r="J437" i="3"/>
  <c r="J406" i="3"/>
  <c r="BK381" i="3"/>
  <c r="BK328" i="3"/>
  <c r="BK277" i="3"/>
  <c r="BK203" i="3"/>
  <c r="J160" i="3"/>
  <c r="J312" i="4"/>
  <c r="BK301" i="4"/>
  <c r="BK250" i="4"/>
  <c r="BK224" i="4"/>
  <c r="J207" i="4"/>
  <c r="J192" i="4"/>
  <c r="BK169" i="4"/>
  <c r="J307" i="4"/>
  <c r="J287" i="4"/>
  <c r="J277" i="4"/>
  <c r="J254" i="4"/>
  <c r="J240" i="4"/>
  <c r="J218" i="4"/>
  <c r="J202" i="4"/>
  <c r="BK195" i="4"/>
  <c r="BK165" i="4"/>
  <c r="J147" i="4"/>
  <c r="BK316" i="4"/>
  <c r="BK294" i="4"/>
  <c r="BK261" i="4"/>
  <c r="BK252" i="4"/>
  <c r="BK240" i="4"/>
  <c r="BK222" i="4"/>
  <c r="BK212" i="4"/>
  <c r="BK192" i="4"/>
  <c r="J178" i="4"/>
  <c r="J171" i="4"/>
  <c r="BK319" i="4"/>
  <c r="J286" i="4"/>
  <c r="BK253" i="4"/>
  <c r="J229" i="4"/>
  <c r="BK202" i="4"/>
  <c r="BK186" i="4"/>
  <c r="BK151" i="4"/>
  <c r="BK134" i="4"/>
  <c r="J279" i="5"/>
  <c r="BK271" i="5"/>
  <c r="BK259" i="5"/>
  <c r="J248" i="5"/>
  <c r="J241" i="5"/>
  <c r="J230" i="5"/>
  <c r="J220" i="5"/>
  <c r="J216" i="5"/>
  <c r="BK209" i="5"/>
  <c r="J202" i="5"/>
  <c r="BK196" i="5"/>
  <c r="J184" i="5"/>
  <c r="J177" i="5"/>
  <c r="J169" i="5"/>
  <c r="J162" i="5"/>
  <c r="BK153" i="5"/>
  <c r="BK146" i="5"/>
  <c r="J138" i="5"/>
  <c r="BK284" i="5"/>
  <c r="J271" i="5"/>
  <c r="J266" i="5"/>
  <c r="BK258" i="5"/>
  <c r="J251" i="5"/>
  <c r="BK238" i="5"/>
  <c r="BK232" i="5"/>
  <c r="BK225" i="5"/>
  <c r="J214" i="5"/>
  <c r="J206" i="5"/>
  <c r="J196" i="5"/>
  <c r="J188" i="5"/>
  <c r="J179" i="5"/>
  <c r="BK173" i="5"/>
  <c r="BK157" i="5"/>
  <c r="J152" i="5"/>
  <c r="BK140" i="5"/>
  <c r="J133" i="5"/>
  <c r="J281" i="5"/>
  <c r="J274" i="5"/>
  <c r="J262" i="5"/>
  <c r="J253" i="5"/>
  <c r="BK245" i="5"/>
  <c r="J239" i="5"/>
  <c r="BK234" i="5"/>
  <c r="BK226" i="5"/>
  <c r="J218" i="5"/>
  <c r="BK205" i="5"/>
  <c r="BK197" i="5"/>
  <c r="J187" i="5"/>
  <c r="BK177" i="5"/>
  <c r="J170" i="5"/>
  <c r="BK161" i="5"/>
  <c r="J155" i="5"/>
  <c r="J144" i="5"/>
  <c r="J284" i="5"/>
  <c r="BK275" i="5"/>
  <c r="BK266" i="5"/>
  <c r="BK262" i="5"/>
  <c r="BK254" i="5"/>
  <c r="J250" i="5"/>
  <c r="J245" i="5"/>
  <c r="BK237" i="5"/>
  <c r="BK231" i="5"/>
  <c r="J227" i="5"/>
  <c r="J219" i="5"/>
  <c r="BK213" i="5"/>
  <c r="BK204" i="5"/>
  <c r="J193" i="5"/>
  <c r="BK189" i="5"/>
  <c r="J180" i="5"/>
  <c r="BK175" i="5"/>
  <c r="BK166" i="5"/>
  <c r="J159" i="5"/>
  <c r="BK150" i="5"/>
  <c r="BK144" i="5"/>
  <c r="J134" i="5"/>
  <c r="J176" i="6"/>
  <c r="BK167" i="6"/>
  <c r="BK159" i="6"/>
  <c r="BK146" i="6"/>
  <c r="BK142" i="6"/>
  <c r="BK137" i="6"/>
  <c r="J179" i="6"/>
  <c r="J173" i="6"/>
  <c r="BK168" i="6"/>
  <c r="BK162" i="6"/>
  <c r="J154" i="6"/>
  <c r="J146" i="6"/>
  <c r="BK172" i="6"/>
  <c r="J162" i="6"/>
  <c r="BK158" i="6"/>
  <c r="BK154" i="6"/>
  <c r="BK149" i="6"/>
  <c r="J141" i="6"/>
  <c r="BK132" i="6"/>
  <c r="J129" i="6"/>
  <c r="J168" i="6"/>
  <c r="J153" i="6"/>
  <c r="J143" i="6"/>
  <c r="J140" i="6"/>
  <c r="J176" i="7"/>
  <c r="BK171" i="7"/>
  <c r="BK158" i="7"/>
  <c r="J153" i="7"/>
  <c r="J148" i="7"/>
  <c r="BK180" i="7"/>
  <c r="BK167" i="7"/>
  <c r="J162" i="7"/>
  <c r="J158" i="7"/>
  <c r="BK145" i="7"/>
  <c r="BK136" i="7"/>
  <c r="BK165" i="8"/>
  <c r="BK158" i="8"/>
  <c r="BK149" i="8"/>
  <c r="J137" i="8"/>
  <c r="J130" i="8"/>
  <c r="BK157" i="8"/>
  <c r="BK148" i="8"/>
  <c r="J145" i="8"/>
  <c r="J140" i="8"/>
  <c r="J135" i="8"/>
  <c r="BK128" i="8"/>
  <c r="BK164" i="8"/>
  <c r="J157" i="8"/>
  <c r="J149" i="8"/>
  <c r="BK138" i="8"/>
  <c r="J163" i="8"/>
  <c r="J153" i="8"/>
  <c r="BK145" i="8"/>
  <c r="J134" i="8"/>
  <c r="J129" i="8"/>
  <c r="J201" i="9"/>
  <c r="J193" i="9"/>
  <c r="BK185" i="9"/>
  <c r="J179" i="9"/>
  <c r="J174" i="9"/>
  <c r="BK168" i="9"/>
  <c r="BK158" i="9"/>
  <c r="BK150" i="9"/>
  <c r="BK142" i="9"/>
  <c r="BK138" i="9"/>
  <c r="J200" i="9"/>
  <c r="BK190" i="9"/>
  <c r="BK183" i="9"/>
  <c r="J177" i="9"/>
  <c r="BK162" i="9"/>
  <c r="J156" i="9"/>
  <c r="BK149" i="9"/>
  <c r="J134" i="9"/>
  <c r="J205" i="9"/>
  <c r="BK201" i="9"/>
  <c r="J195" i="9"/>
  <c r="BK188" i="9"/>
  <c r="BK170" i="9"/>
  <c r="BK166" i="9"/>
  <c r="BK156" i="9"/>
  <c r="BK145" i="9"/>
  <c r="BK210" i="9"/>
  <c r="BK205" i="9"/>
  <c r="J187" i="9"/>
  <c r="BK181" i="9"/>
  <c r="J172" i="9"/>
  <c r="J167" i="9"/>
  <c r="J160" i="9"/>
  <c r="J153" i="9"/>
  <c r="J145" i="9"/>
  <c r="BK133" i="9"/>
  <c r="BK255" i="10"/>
  <c r="BK251" i="10"/>
  <c r="J244" i="10"/>
  <c r="BK232" i="10"/>
  <c r="BK221" i="10"/>
  <c r="BK210" i="10"/>
  <c r="J194" i="10"/>
  <c r="BK166" i="10"/>
  <c r="BK158" i="10"/>
  <c r="J149" i="10"/>
  <c r="BK218" i="10"/>
  <c r="J211" i="10"/>
  <c r="J170" i="10"/>
  <c r="J134" i="10"/>
  <c r="BK249" i="10"/>
  <c r="J243" i="10"/>
  <c r="BK236" i="10"/>
  <c r="BK226" i="10"/>
  <c r="BK214" i="10"/>
  <c r="BK194" i="10"/>
  <c r="J165" i="10"/>
  <c r="J155" i="10"/>
  <c r="BK149" i="10"/>
  <c r="BK134" i="10"/>
  <c r="J249" i="10"/>
  <c r="BK243" i="10"/>
  <c r="BK234" i="10"/>
  <c r="J226" i="10"/>
  <c r="BK216" i="10"/>
  <c r="J206" i="10"/>
  <c r="BK176" i="10"/>
  <c r="BK155" i="10"/>
  <c r="J140" i="10"/>
  <c r="BK128" i="10"/>
  <c r="BK158" i="11"/>
  <c r="J151" i="11"/>
  <c r="BK142" i="11"/>
  <c r="J137" i="11"/>
  <c r="BK131" i="11"/>
  <c r="BK156" i="11"/>
  <c r="BK148" i="11"/>
  <c r="J142" i="11"/>
  <c r="J132" i="11"/>
  <c r="BK151" i="11"/>
  <c r="J140" i="11"/>
  <c r="J135" i="11"/>
  <c r="J162" i="11"/>
  <c r="BK152" i="11"/>
  <c r="J181" i="12"/>
  <c r="BK174" i="12"/>
  <c r="BK161" i="12"/>
  <c r="J150" i="12"/>
  <c r="J140" i="12"/>
  <c r="J186" i="12"/>
  <c r="J168" i="12"/>
  <c r="BK152" i="12"/>
  <c r="J138" i="12"/>
  <c r="BK188" i="12"/>
  <c r="BK170" i="12"/>
  <c r="J161" i="12"/>
  <c r="BK156" i="12"/>
  <c r="BK153" i="12"/>
  <c r="J134" i="12"/>
  <c r="J176" i="12"/>
  <c r="BK164" i="12"/>
  <c r="J158" i="12"/>
  <c r="BK155" i="12"/>
  <c r="J151" i="12"/>
  <c r="BK140" i="12"/>
  <c r="J128" i="12"/>
  <c r="BK172" i="13"/>
  <c r="BK170" i="13"/>
  <c r="BK167" i="13"/>
  <c r="J161" i="13"/>
  <c r="BK155" i="13"/>
  <c r="J147" i="13"/>
  <c r="J142" i="13"/>
  <c r="J137" i="13"/>
  <c r="J133" i="13"/>
  <c r="J157" i="13"/>
  <c r="BK151" i="13"/>
  <c r="BK135" i="13"/>
  <c r="BK130" i="13"/>
  <c r="J173" i="13"/>
  <c r="BK164" i="13"/>
  <c r="BK156" i="13"/>
  <c r="J150" i="13"/>
  <c r="BK143" i="13"/>
  <c r="J139" i="13"/>
  <c r="J126" i="13"/>
  <c r="J165" i="13"/>
  <c r="BK161" i="13"/>
  <c r="J148" i="13"/>
  <c r="BK139" i="13"/>
  <c r="BK129" i="13"/>
  <c r="J174" i="14"/>
  <c r="J164" i="14"/>
  <c r="J157" i="14"/>
  <c r="BK151" i="14"/>
  <c r="J137" i="14"/>
  <c r="BK177" i="14"/>
  <c r="J171" i="14"/>
  <c r="BK167" i="14"/>
  <c r="BK160" i="14"/>
  <c r="J147" i="14"/>
  <c r="J175" i="14"/>
  <c r="J160" i="14"/>
  <c r="J153" i="14"/>
  <c r="BK146" i="14"/>
  <c r="J139" i="14"/>
  <c r="BK131" i="14"/>
  <c r="J172" i="14"/>
  <c r="BK164" i="14"/>
  <c r="BK156" i="14"/>
  <c r="BK150" i="14"/>
  <c r="BK144" i="14"/>
  <c r="BK133" i="14"/>
  <c r="BK129" i="15"/>
  <c r="J129" i="15"/>
  <c r="J127" i="15"/>
  <c r="BK125" i="16"/>
  <c r="J127" i="16"/>
  <c r="J425" i="2"/>
  <c r="J405" i="2"/>
  <c r="J351" i="2"/>
  <c r="BK319" i="2"/>
  <c r="BK296" i="2"/>
  <c r="BK244" i="2"/>
  <c r="BK200" i="2"/>
  <c r="BK159" i="2"/>
  <c r="BK477" i="2"/>
  <c r="J434" i="2"/>
  <c r="J401" i="2"/>
  <c r="J382" i="2"/>
  <c r="J319" i="2"/>
  <c r="J271" i="2"/>
  <c r="BK232" i="2"/>
  <c r="J181" i="2"/>
  <c r="J149" i="2"/>
  <c r="AS98" i="1"/>
  <c r="BK382" i="2"/>
  <c r="BK333" i="2"/>
  <c r="BK301" i="2"/>
  <c r="J277" i="2"/>
  <c r="J204" i="2"/>
  <c r="BK155" i="2"/>
  <c r="BK149" i="2"/>
  <c r="J488" i="2"/>
  <c r="J452" i="2"/>
  <c r="BK420" i="2"/>
  <c r="BK393" i="2"/>
  <c r="J347" i="2"/>
  <c r="BK312" i="2"/>
  <c r="J300" i="2"/>
  <c r="BK294" i="2"/>
  <c r="BK277" i="2"/>
  <c r="BK261" i="2"/>
  <c r="J192" i="2"/>
  <c r="BK151" i="2"/>
  <c r="BK1054" i="3"/>
  <c r="J1011" i="3"/>
  <c r="J969" i="3"/>
  <c r="J961" i="3"/>
  <c r="J929" i="3"/>
  <c r="J895" i="3"/>
  <c r="J879" i="3"/>
  <c r="J858" i="3"/>
  <c r="BK832" i="3"/>
  <c r="J809" i="3"/>
  <c r="J798" i="3"/>
  <c r="BK781" i="3"/>
  <c r="J749" i="3"/>
  <c r="BK711" i="3"/>
  <c r="J674" i="3"/>
  <c r="BK650" i="3"/>
  <c r="BK626" i="3"/>
  <c r="BK607" i="3"/>
  <c r="J578" i="3"/>
  <c r="J538" i="3"/>
  <c r="BK471" i="3"/>
  <c r="J438" i="3"/>
  <c r="BK392" i="3"/>
  <c r="BK281" i="3"/>
  <c r="J232" i="3"/>
  <c r="BK198" i="3"/>
  <c r="BK160" i="3"/>
  <c r="BK150" i="3"/>
  <c r="J1004" i="3"/>
  <c r="J988" i="3"/>
  <c r="J957" i="3"/>
  <c r="J945" i="3"/>
  <c r="J923" i="3"/>
  <c r="BK869" i="3"/>
  <c r="J836" i="3"/>
  <c r="BK823" i="3"/>
  <c r="BK814" i="3"/>
  <c r="BK797" i="3"/>
  <c r="BK757" i="3"/>
  <c r="J736" i="3"/>
  <c r="BK682" i="3"/>
  <c r="J652" i="3"/>
  <c r="BK611" i="3"/>
  <c r="J579" i="3"/>
  <c r="BK575" i="3"/>
  <c r="J552" i="3"/>
  <c r="J534" i="3"/>
  <c r="BK505" i="3"/>
  <c r="J475" i="3"/>
  <c r="BK424" i="3"/>
  <c r="BK332" i="3"/>
  <c r="BK289" i="3"/>
  <c r="J249" i="3"/>
  <c r="J233" i="3"/>
  <c r="BK224" i="3"/>
  <c r="BK218" i="3"/>
  <c r="BK213" i="3"/>
  <c r="BK209" i="3"/>
  <c r="J189" i="3"/>
  <c r="BK162" i="3"/>
  <c r="J1051" i="3"/>
  <c r="J1042" i="3"/>
  <c r="BK988" i="3"/>
  <c r="BK969" i="3"/>
  <c r="J953" i="3"/>
  <c r="BK919" i="3"/>
  <c r="BK894" i="3"/>
  <c r="J869" i="3"/>
  <c r="BK856" i="3"/>
  <c r="J819" i="3"/>
  <c r="J810" i="3"/>
  <c r="BK801" i="3"/>
  <c r="BK793" i="3"/>
  <c r="BK769" i="3"/>
  <c r="J715" i="3"/>
  <c r="J672" i="3"/>
  <c r="J658" i="3"/>
  <c r="J620" i="3"/>
  <c r="J589" i="3"/>
  <c r="J571" i="3"/>
  <c r="BK534" i="3"/>
  <c r="BK504" i="3"/>
  <c r="BK475" i="3"/>
  <c r="BK438" i="3"/>
  <c r="BK416" i="3"/>
  <c r="BK306" i="3"/>
  <c r="BK232" i="3"/>
  <c r="J213" i="3"/>
  <c r="BK180" i="3"/>
  <c r="J162" i="3"/>
  <c r="BK155" i="3"/>
  <c r="J1056" i="3"/>
  <c r="BK1006" i="3"/>
  <c r="J985" i="3"/>
  <c r="J967" i="3"/>
  <c r="J937" i="3"/>
  <c r="BK923" i="3"/>
  <c r="BK899" i="3"/>
  <c r="BK862" i="3"/>
  <c r="J844" i="3"/>
  <c r="J803" i="3"/>
  <c r="BK798" i="3"/>
  <c r="J793" i="3"/>
  <c r="J753" i="3"/>
  <c r="BK732" i="3"/>
  <c r="J705" i="3"/>
  <c r="J682" i="3"/>
  <c r="BK660" i="3"/>
  <c r="J639" i="3"/>
  <c r="J607" i="3"/>
  <c r="BK589" i="3"/>
  <c r="BK579" i="3"/>
  <c r="J560" i="3"/>
  <c r="J522" i="3"/>
  <c r="BK495" i="3"/>
  <c r="J444" i="3"/>
  <c r="J416" i="3"/>
  <c r="J380" i="3"/>
  <c r="J281" i="3"/>
  <c r="BK233" i="3"/>
  <c r="J194" i="3"/>
  <c r="J168" i="3"/>
  <c r="J306" i="4"/>
  <c r="J278" i="4"/>
  <c r="J251" i="4"/>
  <c r="BK229" i="4"/>
  <c r="J216" i="4"/>
  <c r="J200" i="4"/>
  <c r="BK191" i="4"/>
  <c r="J126" i="4"/>
  <c r="J302" i="4"/>
  <c r="J288" i="4"/>
  <c r="BK267" i="4"/>
  <c r="J246" i="4"/>
  <c r="J228" i="4"/>
  <c r="BK207" i="4"/>
  <c r="BK198" i="4"/>
  <c r="J185" i="4"/>
  <c r="J169" i="4"/>
  <c r="BK161" i="4"/>
  <c r="J145" i="4"/>
  <c r="BK312" i="4"/>
  <c r="BK278" i="4"/>
  <c r="BK254" i="4"/>
  <c r="J250" i="4"/>
  <c r="J236" i="4"/>
  <c r="BK218" i="4"/>
  <c r="J211" i="4"/>
  <c r="BK185" i="4"/>
  <c r="J174" i="4"/>
  <c r="J170" i="4"/>
  <c r="J139" i="4"/>
  <c r="J316" i="4"/>
  <c r="J262" i="4"/>
  <c r="BK246" i="4"/>
  <c r="BK223" i="4"/>
  <c r="J198" i="4"/>
  <c r="BK184" i="4"/>
  <c r="J161" i="4"/>
  <c r="BK139" i="4"/>
  <c r="J283" i="5"/>
  <c r="J270" i="5"/>
  <c r="J257" i="5"/>
  <c r="BK246" i="5"/>
  <c r="BK242" i="5"/>
  <c r="J232" i="5"/>
  <c r="J221" i="5"/>
  <c r="J215" i="5"/>
  <c r="J211" i="5"/>
  <c r="BK207" i="5"/>
  <c r="BK193" i="5"/>
  <c r="BK187" i="5"/>
  <c r="BK180" i="5"/>
  <c r="J173" i="5"/>
  <c r="J168" i="5"/>
  <c r="BK159" i="5"/>
  <c r="J151" i="5"/>
  <c r="BK145" i="5"/>
  <c r="BK133" i="5"/>
  <c r="BK283" i="5"/>
  <c r="BK268" i="5"/>
  <c r="BK255" i="5"/>
  <c r="J246" i="5"/>
  <c r="BK239" i="5"/>
  <c r="BK229" i="5"/>
  <c r="BK221" i="5"/>
  <c r="J212" i="5"/>
  <c r="BK202" i="5"/>
  <c r="J195" i="5"/>
  <c r="J185" i="5"/>
  <c r="J176" i="5"/>
  <c r="BK171" i="5"/>
  <c r="J160" i="5"/>
  <c r="J149" i="5"/>
  <c r="BK139" i="5"/>
  <c r="BK134" i="5"/>
  <c r="BK277" i="5"/>
  <c r="BK272" i="5"/>
  <c r="BK261" i="5"/>
  <c r="J255" i="5"/>
  <c r="BK247" i="5"/>
  <c r="J238" i="5"/>
  <c r="J231" i="5"/>
  <c r="J223" i="5"/>
  <c r="BK210" i="5"/>
  <c r="J203" i="5"/>
  <c r="BK191" i="5"/>
  <c r="BK185" i="5"/>
  <c r="J171" i="5"/>
  <c r="J167" i="5"/>
  <c r="BK162" i="5"/>
  <c r="BK156" i="5"/>
  <c r="J145" i="5"/>
  <c r="J139" i="5"/>
  <c r="BK280" i="5"/>
  <c r="J276" i="5"/>
  <c r="J268" i="5"/>
  <c r="J261" i="5"/>
  <c r="BK257" i="5"/>
  <c r="J252" i="5"/>
  <c r="BK249" i="5"/>
  <c r="J242" i="5"/>
  <c r="BK235" i="5"/>
  <c r="J224" i="5"/>
  <c r="BK216" i="5"/>
  <c r="BK206" i="5"/>
  <c r="BK200" i="5"/>
  <c r="J191" i="5"/>
  <c r="BK182" i="5"/>
  <c r="BK170" i="5"/>
  <c r="BK164" i="5"/>
  <c r="J156" i="5"/>
  <c r="BK149" i="5"/>
  <c r="BK142" i="5"/>
  <c r="J131" i="5"/>
  <c r="J175" i="6"/>
  <c r="J169" i="6"/>
  <c r="J163" i="6"/>
  <c r="BK147" i="6"/>
  <c r="BK143" i="6"/>
  <c r="J138" i="6"/>
  <c r="BK129" i="6"/>
  <c r="J171" i="6"/>
  <c r="BK166" i="6"/>
  <c r="J158" i="6"/>
  <c r="BK153" i="6"/>
  <c r="J137" i="6"/>
  <c r="BK130" i="6"/>
  <c r="BK170" i="6"/>
  <c r="J160" i="6"/>
  <c r="J156" i="6"/>
  <c r="BK152" i="6"/>
  <c r="J147" i="6"/>
  <c r="BK145" i="6"/>
  <c r="BK135" i="6"/>
  <c r="J130" i="6"/>
  <c r="J174" i="6"/>
  <c r="BK165" i="6"/>
  <c r="J152" i="6"/>
  <c r="J142" i="6"/>
  <c r="BK178" i="7"/>
  <c r="BK170" i="7"/>
  <c r="J160" i="7"/>
  <c r="BK152" i="7"/>
  <c r="BK144" i="7"/>
  <c r="J171" i="7"/>
  <c r="BK168" i="7"/>
  <c r="J163" i="7"/>
  <c r="J156" i="7"/>
  <c r="BK146" i="7"/>
  <c r="J139" i="7"/>
  <c r="BK166" i="8"/>
  <c r="BK159" i="8"/>
  <c r="BK150" i="8"/>
  <c r="BK143" i="8"/>
  <c r="BK135" i="8"/>
  <c r="BK163" i="8"/>
  <c r="J154" i="8"/>
  <c r="J144" i="8"/>
  <c r="BK139" i="8"/>
  <c r="BK134" i="8"/>
  <c r="BK127" i="8"/>
  <c r="BK162" i="8"/>
  <c r="J155" i="8"/>
  <c r="J148" i="8"/>
  <c r="BK136" i="8"/>
  <c r="J159" i="8"/>
  <c r="J151" i="8"/>
  <c r="J139" i="8"/>
  <c r="J133" i="8"/>
  <c r="J128" i="8"/>
  <c r="BK199" i="9"/>
  <c r="J191" i="9"/>
  <c r="J184" i="9"/>
  <c r="J178" i="9"/>
  <c r="J173" i="9"/>
  <c r="J161" i="9"/>
  <c r="BK153" i="9"/>
  <c r="J143" i="9"/>
  <c r="BK139" i="9"/>
  <c r="J208" i="9"/>
  <c r="BK197" i="9"/>
  <c r="J189" i="9"/>
  <c r="BK182" i="9"/>
  <c r="BK173" i="9"/>
  <c r="BK165" i="9"/>
  <c r="BK161" i="9"/>
  <c r="BK155" i="9"/>
  <c r="J144" i="9"/>
  <c r="J138" i="9"/>
  <c r="J207" i="9"/>
  <c r="J203" i="9"/>
  <c r="J190" i="9"/>
  <c r="J180" i="9"/>
  <c r="J169" i="9"/>
  <c r="BK157" i="9"/>
  <c r="BK148" i="9"/>
  <c r="BK144" i="9"/>
  <c r="J210" i="9"/>
  <c r="BK203" i="9"/>
  <c r="BK192" i="9"/>
  <c r="BK184" i="9"/>
  <c r="BK180" i="9"/>
  <c r="J171" i="9"/>
  <c r="J166" i="9"/>
  <c r="J159" i="9"/>
  <c r="BK151" i="9"/>
  <c r="J140" i="9"/>
  <c r="BK131" i="9"/>
  <c r="BK253" i="10"/>
  <c r="J245" i="10"/>
  <c r="BK233" i="10"/>
  <c r="J225" i="10"/>
  <c r="J214" i="10"/>
  <c r="BK208" i="10"/>
  <c r="BK188" i="10"/>
  <c r="BK165" i="10"/>
  <c r="BK153" i="10"/>
  <c r="J148" i="10"/>
  <c r="J248" i="10"/>
  <c r="BK237" i="10"/>
  <c r="J233" i="10"/>
  <c r="BK224" i="10"/>
  <c r="J215" i="10"/>
  <c r="J182" i="10"/>
  <c r="J152" i="10"/>
  <c r="J132" i="10"/>
  <c r="BK245" i="10"/>
  <c r="J241" i="10"/>
  <c r="J237" i="10"/>
  <c r="J232" i="10"/>
  <c r="J223" i="10"/>
  <c r="BK206" i="10"/>
  <c r="J176" i="10"/>
  <c r="BK157" i="10"/>
  <c r="J153" i="10"/>
  <c r="BK138" i="10"/>
  <c r="BK244" i="10"/>
  <c r="J238" i="10"/>
  <c r="BK227" i="10"/>
  <c r="J222" i="10"/>
  <c r="BK217" i="10"/>
  <c r="J208" i="10"/>
  <c r="J188" i="10"/>
  <c r="BK160" i="10"/>
  <c r="BK152" i="10"/>
  <c r="J138" i="10"/>
  <c r="BK162" i="11"/>
  <c r="BK157" i="11"/>
  <c r="BK146" i="11"/>
  <c r="BK141" i="11"/>
  <c r="BK136" i="11"/>
  <c r="BK160" i="11"/>
  <c r="BK154" i="11"/>
  <c r="J146" i="11"/>
  <c r="BK143" i="11"/>
  <c r="BK133" i="11"/>
  <c r="J131" i="11"/>
  <c r="J148" i="11"/>
  <c r="J136" i="11"/>
  <c r="BK130" i="11"/>
  <c r="J161" i="11"/>
  <c r="BK137" i="11"/>
  <c r="BK186" i="12"/>
  <c r="BK176" i="12"/>
  <c r="J155" i="12"/>
  <c r="BK138" i="12"/>
  <c r="BK179" i="12"/>
  <c r="J162" i="12"/>
  <c r="J153" i="12"/>
  <c r="BK151" i="12"/>
  <c r="BK128" i="12"/>
  <c r="J174" i="12"/>
  <c r="BK168" i="12"/>
  <c r="BK159" i="12"/>
  <c r="BK181" i="12"/>
  <c r="J172" i="12"/>
  <c r="BK166" i="12"/>
  <c r="J159" i="12"/>
  <c r="J156" i="12"/>
  <c r="J152" i="12"/>
  <c r="BK150" i="12"/>
  <c r="BK134" i="12"/>
  <c r="J143" i="13"/>
  <c r="J135" i="13"/>
  <c r="J131" i="13"/>
  <c r="J168" i="13"/>
  <c r="J162" i="13"/>
  <c r="BK154" i="13"/>
  <c r="BK148" i="13"/>
  <c r="BK132" i="13"/>
  <c r="BK126" i="13"/>
  <c r="BK166" i="13"/>
  <c r="BK152" i="13"/>
  <c r="BK145" i="13"/>
  <c r="BK140" i="13"/>
  <c r="J130" i="13"/>
  <c r="J167" i="13"/>
  <c r="BK162" i="13"/>
  <c r="J155" i="13"/>
  <c r="J146" i="13"/>
  <c r="BK138" i="13"/>
  <c r="BK127" i="13"/>
  <c r="BK171" i="14"/>
  <c r="J156" i="14"/>
  <c r="J142" i="14"/>
  <c r="BK129" i="14"/>
  <c r="BK169" i="14"/>
  <c r="J166" i="14"/>
  <c r="J159" i="14"/>
  <c r="BK142" i="14"/>
  <c r="BK176" i="14"/>
  <c r="BK165" i="14"/>
  <c r="BK154" i="14"/>
  <c r="BK147" i="14"/>
  <c r="BK143" i="14"/>
  <c r="J132" i="14"/>
  <c r="BK168" i="14"/>
  <c r="BK161" i="14"/>
  <c r="J152" i="14"/>
  <c r="BK149" i="14"/>
  <c r="BK140" i="14"/>
  <c r="BK132" i="14"/>
  <c r="BK141" i="15"/>
  <c r="BK133" i="15"/>
  <c r="J141" i="15"/>
  <c r="BK127" i="15"/>
  <c r="J129" i="16"/>
  <c r="BK135" i="16"/>
  <c r="J125" i="16"/>
  <c r="BK434" i="2"/>
  <c r="BK409" i="2"/>
  <c r="BK355" i="2"/>
  <c r="J333" i="2"/>
  <c r="BK299" i="2"/>
  <c r="J240" i="2"/>
  <c r="BK192" i="2"/>
  <c r="BK170" i="2"/>
  <c r="BK487" i="2"/>
  <c r="J414" i="2"/>
  <c r="BK387" i="2"/>
  <c r="J343" i="2"/>
  <c r="BK293" i="2"/>
  <c r="J261" i="2"/>
  <c r="J228" i="2"/>
  <c r="J170" i="2"/>
  <c r="J153" i="2"/>
  <c r="J141" i="2"/>
  <c r="J469" i="2"/>
  <c r="J430" i="2"/>
  <c r="BK425" i="2"/>
  <c r="J387" i="2"/>
  <c r="J370" i="2"/>
  <c r="J341" i="2"/>
  <c r="BK323" i="2"/>
  <c r="J284" i="2"/>
  <c r="BK240" i="2"/>
  <c r="BK153" i="2"/>
  <c r="BK141" i="2"/>
  <c r="BK488" i="2"/>
  <c r="BK445" i="2"/>
  <c r="J409" i="2"/>
  <c r="BK370" i="2"/>
  <c r="J355" i="2"/>
  <c r="J323" i="2"/>
  <c r="J302" i="2"/>
  <c r="BK297" i="2"/>
  <c r="BK271" i="2"/>
  <c r="J244" i="2"/>
  <c r="BK204" i="2"/>
  <c r="J177" i="2"/>
  <c r="J159" i="2"/>
  <c r="BK150" i="2"/>
  <c r="BK1051" i="3"/>
  <c r="BK1046" i="3"/>
  <c r="BK987" i="3"/>
  <c r="BK963" i="3"/>
  <c r="BK937" i="3"/>
  <c r="J917" i="3"/>
  <c r="BK875" i="3"/>
  <c r="J862" i="3"/>
  <c r="BK836" i="3"/>
  <c r="BK799" i="3"/>
  <c r="BK792" i="3"/>
  <c r="J773" i="3"/>
  <c r="BK761" i="3"/>
  <c r="J724" i="3"/>
  <c r="J691" i="3"/>
  <c r="J668" i="3"/>
  <c r="J648" i="3"/>
  <c r="BK620" i="3"/>
  <c r="J597" i="3"/>
  <c r="J577" i="3"/>
  <c r="BK492" i="3"/>
  <c r="J448" i="3"/>
  <c r="J410" i="3"/>
  <c r="J306" i="3"/>
  <c r="BK238" i="3"/>
  <c r="J209" i="3"/>
  <c r="J172" i="3"/>
  <c r="J155" i="3"/>
  <c r="BK1011" i="3"/>
  <c r="BK990" i="3"/>
  <c r="J963" i="3"/>
  <c r="BK953" i="3"/>
  <c r="BK931" i="3"/>
  <c r="BK889" i="3"/>
  <c r="BK868" i="3"/>
  <c r="J832" i="3"/>
  <c r="BK813" i="3"/>
  <c r="J800" i="3"/>
  <c r="J765" i="3"/>
  <c r="J738" i="3"/>
  <c r="J687" i="3"/>
  <c r="BK648" i="3"/>
  <c r="BK628" i="3"/>
  <c r="BK605" i="3"/>
  <c r="BK577" i="3"/>
  <c r="J562" i="3"/>
  <c r="BK540" i="3"/>
  <c r="BK514" i="3"/>
  <c r="J499" i="3"/>
  <c r="J466" i="3"/>
  <c r="J386" i="3"/>
  <c r="J357" i="3"/>
  <c r="J175" i="3"/>
  <c r="J150" i="3"/>
  <c r="J1046" i="3"/>
  <c r="BK1002" i="3"/>
  <c r="BK979" i="3"/>
  <c r="BK929" i="3"/>
  <c r="BK901" i="3"/>
  <c r="BK879" i="3"/>
  <c r="J867" i="3"/>
  <c r="BK815" i="3"/>
  <c r="BK811" i="3"/>
  <c r="BK800" i="3"/>
  <c r="BK794" i="3"/>
  <c r="J757" i="3"/>
  <c r="J732" i="3"/>
  <c r="J697" i="3"/>
  <c r="BK666" i="3"/>
  <c r="J633" i="3"/>
  <c r="BK595" i="3"/>
  <c r="BK578" i="3"/>
  <c r="BK552" i="3"/>
  <c r="J511" i="3"/>
  <c r="J477" i="3"/>
  <c r="BK437" i="3"/>
  <c r="BK410" i="3"/>
  <c r="J328" i="3"/>
  <c r="J239" i="3"/>
  <c r="J218" i="3"/>
  <c r="J190" i="3"/>
  <c r="BK168" i="3"/>
  <c r="J145" i="3"/>
  <c r="J1054" i="3"/>
  <c r="BK1004" i="3"/>
  <c r="J981" i="3"/>
  <c r="BK961" i="3"/>
  <c r="BK939" i="3"/>
  <c r="J901" i="3"/>
  <c r="J890" i="3"/>
  <c r="BK858" i="3"/>
  <c r="BK827" i="3"/>
  <c r="BK804" i="3"/>
  <c r="J801" i="3"/>
  <c r="J792" i="3"/>
  <c r="J781" i="3"/>
  <c r="BK749" i="3"/>
  <c r="J728" i="3"/>
  <c r="J711" i="3"/>
  <c r="J695" i="3"/>
  <c r="BK672" i="3"/>
  <c r="BK635" i="3"/>
  <c r="J605" i="3"/>
  <c r="J595" i="3"/>
  <c r="BK580" i="3"/>
  <c r="BK569" i="3"/>
  <c r="BK532" i="3"/>
  <c r="J504" i="3"/>
  <c r="BK466" i="3"/>
  <c r="J424" i="3"/>
  <c r="J392" i="3"/>
  <c r="BK357" i="3"/>
  <c r="J297" i="3"/>
  <c r="J228" i="3"/>
  <c r="BK190" i="3"/>
  <c r="J159" i="3"/>
  <c r="J311" i="4"/>
  <c r="BK295" i="4"/>
  <c r="J266" i="4"/>
  <c r="BK245" i="4"/>
  <c r="BK211" i="4"/>
  <c r="J195" i="4"/>
  <c r="BK178" i="4"/>
  <c r="BK311" i="4"/>
  <c r="J295" i="4"/>
  <c r="BK286" i="4"/>
  <c r="J261" i="4"/>
  <c r="BK241" i="4"/>
  <c r="J222" i="4"/>
  <c r="J206" i="4"/>
  <c r="BK196" i="4"/>
  <c r="BK174" i="4"/>
  <c r="J155" i="4"/>
  <c r="J134" i="4"/>
  <c r="BK307" i="4"/>
  <c r="J267" i="4"/>
  <c r="J253" i="4"/>
  <c r="J241" i="4"/>
  <c r="BK228" i="4"/>
  <c r="BK216" i="4"/>
  <c r="J193" i="4"/>
  <c r="J184" i="4"/>
  <c r="BK155" i="4"/>
  <c r="BK317" i="4"/>
  <c r="BK288" i="4"/>
  <c r="BK255" i="4"/>
  <c r="BK235" i="4"/>
  <c r="BK217" i="4"/>
  <c r="BK193" i="4"/>
  <c r="BK172" i="4"/>
  <c r="BK145" i="4"/>
  <c r="BK282" i="5"/>
  <c r="BK276" i="5"/>
  <c r="J264" i="5"/>
  <c r="BK256" i="5"/>
  <c r="J235" i="5"/>
  <c r="BK228" i="5"/>
  <c r="J217" i="5"/>
  <c r="J213" i="5"/>
  <c r="J210" i="5"/>
  <c r="BK203" i="5"/>
  <c r="J200" i="5"/>
  <c r="BK195" i="5"/>
  <c r="BK188" i="5"/>
  <c r="BK181" i="5"/>
  <c r="J178" i="5"/>
  <c r="BK167" i="5"/>
  <c r="BK158" i="5"/>
  <c r="J150" i="5"/>
  <c r="J137" i="5"/>
  <c r="J282" i="5"/>
  <c r="J269" i="5"/>
  <c r="J265" i="5"/>
  <c r="J254" i="5"/>
  <c r="J243" i="5"/>
  <c r="J228" i="5"/>
  <c r="BK218" i="5"/>
  <c r="J209" i="5"/>
  <c r="BK199" i="5"/>
  <c r="J194" i="5"/>
  <c r="J181" i="5"/>
  <c r="BK172" i="5"/>
  <c r="J166" i="5"/>
  <c r="BK154" i="5"/>
  <c r="J141" i="5"/>
  <c r="BK137" i="5"/>
  <c r="BK131" i="5"/>
  <c r="BK273" i="5"/>
  <c r="J267" i="5"/>
  <c r="BK260" i="5"/>
  <c r="J249" i="5"/>
  <c r="BK240" i="5"/>
  <c r="BK236" i="5"/>
  <c r="BK227" i="5"/>
  <c r="BK222" i="5"/>
  <c r="BK215" i="5"/>
  <c r="J204" i="5"/>
  <c r="BK194" i="5"/>
  <c r="J186" i="5"/>
  <c r="BK174" i="5"/>
  <c r="J164" i="5"/>
  <c r="BK160" i="5"/>
  <c r="BK152" i="5"/>
  <c r="J286" i="5"/>
  <c r="BK279" i="5"/>
  <c r="J273" i="5"/>
  <c r="BK265" i="5"/>
  <c r="J260" i="5"/>
  <c r="J256" i="5"/>
  <c r="BK251" i="5"/>
  <c r="BK248" i="5"/>
  <c r="J244" i="5"/>
  <c r="J236" i="5"/>
  <c r="J226" i="5"/>
  <c r="BK217" i="5"/>
  <c r="J208" i="5"/>
  <c r="J199" i="5"/>
  <c r="J192" i="5"/>
  <c r="BK184" i="5"/>
  <c r="BK178" i="5"/>
  <c r="J172" i="5"/>
  <c r="J161" i="5"/>
  <c r="J154" i="5"/>
  <c r="BK148" i="5"/>
  <c r="BK141" i="5"/>
  <c r="BK132" i="5"/>
  <c r="BK177" i="6"/>
  <c r="J166" i="6"/>
  <c r="BK155" i="6"/>
  <c r="BK148" i="6"/>
  <c r="J144" i="6"/>
  <c r="BK139" i="6"/>
  <c r="J135" i="6"/>
  <c r="BK174" i="6"/>
  <c r="J170" i="6"/>
  <c r="J165" i="6"/>
  <c r="BK156" i="6"/>
  <c r="J151" i="6"/>
  <c r="BK136" i="6"/>
  <c r="BK138" i="6"/>
  <c r="BK179" i="6"/>
  <c r="BK171" i="6"/>
  <c r="BK160" i="6"/>
  <c r="J149" i="6"/>
  <c r="J131" i="6"/>
  <c r="BK175" i="7"/>
  <c r="J172" i="7"/>
  <c r="J161" i="7"/>
  <c r="BK154" i="7"/>
  <c r="J151" i="7"/>
  <c r="J129" i="7"/>
  <c r="BK176" i="7"/>
  <c r="BK169" i="7"/>
  <c r="BK165" i="7"/>
  <c r="BK161" i="7"/>
  <c r="J159" i="7"/>
  <c r="BK149" i="7"/>
  <c r="BK143" i="7"/>
  <c r="J168" i="8"/>
  <c r="J162" i="8"/>
  <c r="BK153" i="8"/>
  <c r="J147" i="8"/>
  <c r="J141" i="8"/>
  <c r="J131" i="8"/>
  <c r="J156" i="8"/>
  <c r="BK151" i="8"/>
  <c r="BK146" i="8"/>
  <c r="BK141" i="8"/>
  <c r="BK137" i="8"/>
  <c r="J132" i="8"/>
  <c r="BK168" i="8"/>
  <c r="J158" i="8"/>
  <c r="J152" i="8"/>
  <c r="BK140" i="8"/>
  <c r="J165" i="8"/>
  <c r="J150" i="8"/>
  <c r="BK142" i="8"/>
  <c r="BK131" i="8"/>
  <c r="BK204" i="9"/>
  <c r="BK195" i="9"/>
  <c r="J188" i="9"/>
  <c r="J182" i="9"/>
  <c r="BK176" i="9"/>
  <c r="BK172" i="9"/>
  <c r="J162" i="9"/>
  <c r="J157" i="9"/>
  <c r="J148" i="9"/>
  <c r="BK140" i="9"/>
  <c r="BK206" i="9"/>
  <c r="J192" i="9"/>
  <c r="BK186" i="9"/>
  <c r="BK178" i="9"/>
  <c r="BK167" i="9"/>
  <c r="BK159" i="9"/>
  <c r="BK154" i="9"/>
  <c r="J142" i="9"/>
  <c r="J133" i="9"/>
  <c r="J204" i="9"/>
  <c r="BK200" i="9"/>
  <c r="J194" i="9"/>
  <c r="J186" i="9"/>
  <c r="BK175" i="9"/>
  <c r="J163" i="9"/>
  <c r="J151" i="9"/>
  <c r="J146" i="9"/>
  <c r="J131" i="9"/>
  <c r="BK207" i="9"/>
  <c r="J197" i="9"/>
  <c r="J185" i="9"/>
  <c r="BK177" i="9"/>
  <c r="BK169" i="9"/>
  <c r="J165" i="9"/>
  <c r="J152" i="9"/>
  <c r="BK146" i="9"/>
  <c r="J139" i="9"/>
  <c r="J255" i="10"/>
  <c r="BK248" i="10"/>
  <c r="BK242" i="10"/>
  <c r="J230" i="10"/>
  <c r="J220" i="10"/>
  <c r="BK213" i="10"/>
  <c r="BK202" i="10"/>
  <c r="BK168" i="10"/>
  <c r="J161" i="10"/>
  <c r="BK151" i="10"/>
  <c r="BK144" i="10"/>
  <c r="BK246" i="10"/>
  <c r="BK239" i="10"/>
  <c r="J231" i="10"/>
  <c r="J217" i="10"/>
  <c r="J210" i="10"/>
  <c r="J209" i="10"/>
  <c r="J163" i="10"/>
  <c r="BK150" i="10"/>
  <c r="J128" i="10"/>
  <c r="J242" i="10"/>
  <c r="BK238" i="10"/>
  <c r="BK235" i="10"/>
  <c r="J228" i="10"/>
  <c r="BK215" i="10"/>
  <c r="BK198" i="10"/>
  <c r="J166" i="10"/>
  <c r="J158" i="10"/>
  <c r="J151" i="10"/>
  <c r="BK148" i="10"/>
  <c r="J253" i="10"/>
  <c r="J247" i="10"/>
  <c r="J236" i="10"/>
  <c r="BK230" i="10"/>
  <c r="BK225" i="10"/>
  <c r="BK220" i="10"/>
  <c r="J212" i="10"/>
  <c r="J202" i="10"/>
  <c r="J168" i="10"/>
  <c r="BK154" i="10"/>
  <c r="BK132" i="10"/>
  <c r="J159" i="11"/>
  <c r="J156" i="11"/>
  <c r="BK144" i="11"/>
  <c r="J139" i="11"/>
  <c r="BK132" i="11"/>
  <c r="J157" i="11"/>
  <c r="J152" i="11"/>
  <c r="J144" i="11"/>
  <c r="BK135" i="11"/>
  <c r="J129" i="11"/>
  <c r="BK139" i="11"/>
  <c r="BK129" i="11"/>
  <c r="J160" i="11"/>
  <c r="BK153" i="11"/>
  <c r="J134" i="11"/>
  <c r="J179" i="12"/>
  <c r="J164" i="12"/>
  <c r="J157" i="12"/>
  <c r="J146" i="12"/>
  <c r="J188" i="12"/>
  <c r="J178" i="12"/>
  <c r="BK158" i="12"/>
  <c r="BK142" i="12"/>
  <c r="BK172" i="12"/>
  <c r="J166" i="12"/>
  <c r="J154" i="12"/>
  <c r="J142" i="12"/>
  <c r="BK178" i="12"/>
  <c r="J170" i="12"/>
  <c r="BK162" i="12"/>
  <c r="BK157" i="12"/>
  <c r="BK154" i="12"/>
  <c r="BK146" i="12"/>
  <c r="BK171" i="13"/>
  <c r="BK168" i="13"/>
  <c r="J166" i="13"/>
  <c r="J156" i="13"/>
  <c r="J151" i="13"/>
  <c r="BK146" i="13"/>
  <c r="J141" i="13"/>
  <c r="J134" i="13"/>
  <c r="BK125" i="13"/>
  <c r="J164" i="13"/>
  <c r="BK153" i="13"/>
  <c r="J138" i="13"/>
  <c r="J128" i="13"/>
  <c r="J172" i="13"/>
  <c r="BK163" i="13"/>
  <c r="J154" i="13"/>
  <c r="BK147" i="13"/>
  <c r="BK141" i="13"/>
  <c r="BK131" i="13"/>
  <c r="BK173" i="13"/>
  <c r="J163" i="13"/>
  <c r="BK157" i="13"/>
  <c r="J149" i="13"/>
  <c r="BK137" i="13"/>
  <c r="J125" i="13"/>
  <c r="J169" i="14"/>
  <c r="J161" i="14"/>
  <c r="BK155" i="14"/>
  <c r="J150" i="14"/>
  <c r="J130" i="14"/>
  <c r="BK172" i="14"/>
  <c r="J165" i="14"/>
  <c r="BK157" i="14"/>
  <c r="BK139" i="14"/>
  <c r="BK174" i="14"/>
  <c r="BK159" i="14"/>
  <c r="J149" i="14"/>
  <c r="J144" i="14"/>
  <c r="J135" i="14"/>
  <c r="J176" i="14"/>
  <c r="BK166" i="14"/>
  <c r="J158" i="14"/>
  <c r="J151" i="14"/>
  <c r="J146" i="14"/>
  <c r="BK135" i="14"/>
  <c r="J129" i="14"/>
  <c r="J133" i="15"/>
  <c r="BK136" i="15"/>
  <c r="BK125" i="15"/>
  <c r="BK139" i="15"/>
  <c r="J125" i="15"/>
  <c r="BK127" i="16"/>
  <c r="BK132" i="16"/>
  <c r="BK129" i="16"/>
  <c r="BK458" i="2"/>
  <c r="BK378" i="2"/>
  <c r="BK343" i="2"/>
  <c r="BK302" i="2"/>
  <c r="J292" i="2"/>
  <c r="BK220" i="2"/>
  <c r="BK177" i="2"/>
  <c r="BK137" i="2"/>
  <c r="BK452" i="2"/>
  <c r="BK430" i="2"/>
  <c r="J392" i="2"/>
  <c r="BK341" i="2"/>
  <c r="BK292" i="2"/>
  <c r="J253" i="2"/>
  <c r="BK214" i="2"/>
  <c r="J156" i="2"/>
  <c r="J145" i="2"/>
  <c r="J463" i="2"/>
  <c r="J426" i="2"/>
  <c r="BK397" i="2"/>
  <c r="J378" i="2"/>
  <c r="BK361" i="2"/>
  <c r="BK327" i="2"/>
  <c r="J297" i="2"/>
  <c r="BK257" i="2"/>
  <c r="BK156" i="2"/>
  <c r="J151" i="2"/>
  <c r="J490" i="2"/>
  <c r="BK463" i="2"/>
  <c r="BK414" i="2"/>
  <c r="BK392" i="2"/>
  <c r="BK351" i="2"/>
  <c r="J327" i="2"/>
  <c r="J305" i="2"/>
  <c r="J301" i="2"/>
  <c r="J296" i="2"/>
  <c r="BK284" i="2"/>
  <c r="J265" i="2"/>
  <c r="J214" i="2"/>
  <c r="BK165" i="2"/>
  <c r="BK152" i="2"/>
  <c r="AS104" i="1"/>
  <c r="J1006" i="3"/>
  <c r="BK957" i="3"/>
  <c r="J907" i="3"/>
  <c r="BK883" i="3"/>
  <c r="J863" i="3"/>
  <c r="BK844" i="3"/>
  <c r="BK812" i="3"/>
  <c r="BK803" i="3"/>
  <c r="J787" i="3"/>
  <c r="J769" i="3"/>
  <c r="BK753" i="3"/>
  <c r="BK701" i="3"/>
  <c r="BK678" i="3"/>
  <c r="J660" i="3"/>
  <c r="BK639" i="3"/>
  <c r="BK613" i="3"/>
  <c r="BK585" i="3"/>
  <c r="J569" i="3"/>
  <c r="BK494" i="3"/>
  <c r="J452" i="3"/>
  <c r="BK425" i="3"/>
  <c r="J333" i="3"/>
  <c r="BK239" i="3"/>
  <c r="J224" i="3"/>
  <c r="BK194" i="3"/>
  <c r="BK157" i="3"/>
  <c r="BK1042" i="3"/>
  <c r="J992" i="3"/>
  <c r="J973" i="3"/>
  <c r="J955" i="3"/>
  <c r="J899" i="3"/>
  <c r="BK871" i="3"/>
  <c r="BK840" i="3"/>
  <c r="BK819" i="3"/>
  <c r="J811" i="3"/>
  <c r="J795" i="3"/>
  <c r="BK742" i="3"/>
  <c r="BK724" i="3"/>
  <c r="BK668" i="3"/>
  <c r="BK644" i="3"/>
  <c r="J626" i="3"/>
  <c r="J599" i="3"/>
  <c r="J576" i="3"/>
  <c r="BK546" i="3"/>
  <c r="J532" i="3"/>
  <c r="BK511" i="3"/>
  <c r="J494" i="3"/>
  <c r="J471" i="3"/>
  <c r="J381" i="3"/>
  <c r="J334" i="3"/>
  <c r="BK172" i="3"/>
  <c r="J157" i="3"/>
  <c r="J1044" i="3"/>
  <c r="BK981" i="3"/>
  <c r="BK955" i="3"/>
  <c r="J925" i="3"/>
  <c r="BK895" i="3"/>
  <c r="J875" i="3"/>
  <c r="BK863" i="3"/>
  <c r="J840" i="3"/>
  <c r="J813" i="3"/>
  <c r="BK808" i="3"/>
  <c r="BK802" i="3"/>
  <c r="J796" i="3"/>
  <c r="BK773" i="3"/>
  <c r="J743" i="3"/>
  <c r="BK695" i="3"/>
  <c r="BK662" i="3"/>
  <c r="J644" i="3"/>
  <c r="BK597" i="3"/>
  <c r="J591" i="3"/>
  <c r="BK576" i="3"/>
  <c r="BK560" i="3"/>
  <c r="J514" i="3"/>
  <c r="J495" i="3"/>
  <c r="BK444" i="3"/>
  <c r="BK417" i="3"/>
  <c r="J332" i="3"/>
  <c r="J277" i="3"/>
  <c r="BK228" i="3"/>
  <c r="J198" i="3"/>
  <c r="BK175" i="3"/>
  <c r="BK158" i="3"/>
  <c r="BK1056" i="3"/>
  <c r="J1045" i="3"/>
  <c r="BK992" i="3"/>
  <c r="BK975" i="3"/>
  <c r="BK945" i="3"/>
  <c r="J931" i="3"/>
  <c r="BK917" i="3"/>
  <c r="BK867" i="3"/>
  <c r="J848" i="3"/>
  <c r="BK809" i="3"/>
  <c r="J802" i="3"/>
  <c r="BK795" i="3"/>
  <c r="J785" i="3"/>
  <c r="J761" i="3"/>
  <c r="BK736" i="3"/>
  <c r="BK715" i="3"/>
  <c r="BK697" i="3"/>
  <c r="BK674" i="3"/>
  <c r="J650" i="3"/>
  <c r="J613" i="3"/>
  <c r="J596" i="3"/>
  <c r="J585" i="3"/>
  <c r="J575" i="3"/>
  <c r="J546" i="3"/>
  <c r="BK524" i="3"/>
  <c r="BK503" i="3"/>
  <c r="BK452" i="3"/>
  <c r="J417" i="3"/>
  <c r="BK386" i="3"/>
  <c r="BK333" i="3"/>
  <c r="J289" i="3"/>
  <c r="J238" i="3"/>
  <c r="BK222" i="3"/>
  <c r="J185" i="3"/>
  <c r="J151" i="3"/>
  <c r="BK302" i="4"/>
  <c r="BK287" i="4"/>
  <c r="BK262" i="4"/>
  <c r="J235" i="4"/>
  <c r="J223" i="4"/>
  <c r="J196" i="4"/>
  <c r="BK190" i="4"/>
  <c r="J317" i="4"/>
  <c r="J294" i="4"/>
  <c r="BK266" i="4"/>
  <c r="J245" i="4"/>
  <c r="BK236" i="4"/>
  <c r="BK200" i="4"/>
  <c r="J186" i="4"/>
  <c r="BK171" i="4"/>
  <c r="J151" i="4"/>
  <c r="BK126" i="4"/>
  <c r="BK306" i="4"/>
  <c r="J255" i="4"/>
  <c r="BK251" i="4"/>
  <c r="J224" i="4"/>
  <c r="J217" i="4"/>
  <c r="BK206" i="4"/>
  <c r="J191" i="4"/>
  <c r="J172" i="4"/>
  <c r="J165" i="4"/>
  <c r="J319" i="4"/>
  <c r="J301" i="4"/>
  <c r="BK277" i="4"/>
  <c r="J252" i="4"/>
  <c r="J212" i="4"/>
  <c r="J190" i="4"/>
  <c r="BK170" i="4"/>
  <c r="BK147" i="4"/>
  <c r="BK286" i="5"/>
  <c r="BK281" i="5"/>
  <c r="J272" i="5"/>
  <c r="J258" i="5"/>
  <c r="BK243" i="5"/>
  <c r="BK233" i="5"/>
  <c r="J225" i="5"/>
  <c r="BK219" i="5"/>
  <c r="BK212" i="5"/>
  <c r="BK208" i="5"/>
  <c r="J201" i="5"/>
  <c r="J198" i="5"/>
  <c r="J189" i="5"/>
  <c r="BK186" i="5"/>
  <c r="BK179" i="5"/>
  <c r="BK176" i="5"/>
  <c r="J163" i="5"/>
  <c r="J157" i="5"/>
  <c r="J148" i="5"/>
  <c r="BK143" i="5"/>
  <c r="J130" i="5"/>
  <c r="J280" i="5"/>
  <c r="BK267" i="5"/>
  <c r="BK263" i="5"/>
  <c r="BK252" i="5"/>
  <c r="J240" i="5"/>
  <c r="BK230" i="5"/>
  <c r="J222" i="5"/>
  <c r="BK211" i="5"/>
  <c r="J197" i="5"/>
  <c r="BK192" i="5"/>
  <c r="BK183" i="5"/>
  <c r="J175" i="5"/>
  <c r="BK169" i="5"/>
  <c r="BK165" i="5"/>
  <c r="J142" i="5"/>
  <c r="BK138" i="5"/>
  <c r="J132" i="5"/>
  <c r="J275" i="5"/>
  <c r="BK270" i="5"/>
  <c r="J263" i="5"/>
  <c r="BK250" i="5"/>
  <c r="BK244" i="5"/>
  <c r="J237" i="5"/>
  <c r="J233" i="5"/>
  <c r="BK224" i="5"/>
  <c r="BK220" i="5"/>
  <c r="J207" i="5"/>
  <c r="BK201" i="5"/>
  <c r="J190" i="5"/>
  <c r="J182" i="5"/>
  <c r="BK168" i="5"/>
  <c r="BK163" i="5"/>
  <c r="J158" i="5"/>
  <c r="BK151" i="5"/>
  <c r="J143" i="5"/>
  <c r="J277" i="5"/>
  <c r="BK274" i="5"/>
  <c r="BK269" i="5"/>
  <c r="BK264" i="5"/>
  <c r="J259" i="5"/>
  <c r="BK253" i="5"/>
  <c r="J247" i="5"/>
  <c r="BK241" i="5"/>
  <c r="J234" i="5"/>
  <c r="J229" i="5"/>
  <c r="BK223" i="5"/>
  <c r="BK214" i="5"/>
  <c r="J205" i="5"/>
  <c r="BK198" i="5"/>
  <c r="BK190" i="5"/>
  <c r="J183" i="5"/>
  <c r="J174" i="5"/>
  <c r="J165" i="5"/>
  <c r="BK155" i="5"/>
  <c r="J153" i="5"/>
  <c r="J146" i="5"/>
  <c r="J140" i="5"/>
  <c r="BK130" i="5"/>
  <c r="BK173" i="6"/>
  <c r="BK164" i="6"/>
  <c r="BK150" i="6"/>
  <c r="J145" i="6"/>
  <c r="BK140" i="6"/>
  <c r="J136" i="6"/>
  <c r="BK176" i="6"/>
  <c r="J172" i="6"/>
  <c r="J167" i="6"/>
  <c r="J164" i="6"/>
  <c r="J155" i="6"/>
  <c r="J150" i="6"/>
  <c r="J132" i="6"/>
  <c r="J177" i="6"/>
  <c r="BK163" i="6"/>
  <c r="J159" i="6"/>
  <c r="BK157" i="6"/>
  <c r="BK151" i="6"/>
  <c r="J148" i="6"/>
  <c r="J139" i="6"/>
  <c r="BK131" i="6"/>
  <c r="BK175" i="6"/>
  <c r="BK169" i="6"/>
  <c r="J157" i="6"/>
  <c r="BK144" i="6"/>
  <c r="BK141" i="6"/>
  <c r="J177" i="7"/>
  <c r="J173" i="7"/>
  <c r="BK163" i="7"/>
  <c r="BK157" i="7"/>
  <c r="J143" i="7"/>
  <c r="BK142" i="7"/>
  <c r="J140" i="7"/>
  <c r="BK138" i="7"/>
  <c r="J136" i="7"/>
  <c r="BK135" i="7"/>
  <c r="J134" i="7"/>
  <c r="J133" i="7"/>
  <c r="J130" i="7"/>
  <c r="BK129" i="7"/>
  <c r="J180" i="7"/>
  <c r="J178" i="7"/>
  <c r="J175" i="7"/>
  <c r="BK173" i="7"/>
  <c r="BK172" i="7"/>
  <c r="J169" i="7"/>
  <c r="J168" i="7"/>
  <c r="J167" i="7"/>
  <c r="J166" i="7"/>
  <c r="J165" i="7"/>
  <c r="J164" i="7"/>
  <c r="BK162" i="7"/>
  <c r="BK159" i="7"/>
  <c r="BK156" i="7"/>
  <c r="BK155" i="7"/>
  <c r="J154" i="7"/>
  <c r="BK153" i="7"/>
  <c r="J152" i="7"/>
  <c r="J150" i="7"/>
  <c r="J149" i="7"/>
  <c r="BK148" i="7"/>
  <c r="J147" i="7"/>
  <c r="J146" i="7"/>
  <c r="J145" i="7"/>
  <c r="BK141" i="7"/>
  <c r="BK139" i="7"/>
  <c r="J138" i="7"/>
  <c r="BK137" i="7"/>
  <c r="J135" i="7"/>
  <c r="BK134" i="7"/>
  <c r="J157" i="7"/>
  <c r="J155" i="7"/>
  <c r="BK150" i="7"/>
  <c r="BK147" i="7"/>
  <c r="J142" i="7"/>
  <c r="J141" i="7"/>
  <c r="BK140" i="7"/>
  <c r="J137" i="7"/>
  <c r="BK133" i="7"/>
  <c r="BK177" i="7"/>
  <c r="J170" i="7"/>
  <c r="BK166" i="7"/>
  <c r="BK164" i="7"/>
  <c r="BK160" i="7"/>
  <c r="BK151" i="7"/>
  <c r="J144" i="7"/>
  <c r="BK130" i="7"/>
  <c r="J164" i="8"/>
  <c r="BK152" i="8"/>
  <c r="BK144" i="8"/>
  <c r="BK133" i="8"/>
  <c r="J160" i="8"/>
  <c r="BK155" i="8"/>
  <c r="BK147" i="8"/>
  <c r="J143" i="8"/>
  <c r="J138" i="8"/>
  <c r="BK130" i="8"/>
  <c r="J166" i="8"/>
  <c r="BK160" i="8"/>
  <c r="BK154" i="8"/>
  <c r="J142" i="8"/>
  <c r="BK129" i="8"/>
  <c r="BK156" i="8"/>
  <c r="J146" i="8"/>
  <c r="J136" i="8"/>
  <c r="BK132" i="8"/>
  <c r="J127" i="8"/>
  <c r="BK198" i="9"/>
  <c r="BK189" i="9"/>
  <c r="J181" i="9"/>
  <c r="J175" i="9"/>
  <c r="J170" i="9"/>
  <c r="BK160" i="9"/>
  <c r="BK152" i="9"/>
  <c r="BK147" i="9"/>
  <c r="BK141" i="9"/>
  <c r="BK137" i="9"/>
  <c r="BK194" i="9"/>
  <c r="BK187" i="9"/>
  <c r="BK179" i="9"/>
  <c r="BK171" i="9"/>
  <c r="BK163" i="9"/>
  <c r="J158" i="9"/>
  <c r="J150" i="9"/>
  <c r="BK143" i="9"/>
  <c r="J137" i="9"/>
  <c r="J206" i="9"/>
  <c r="J199" i="9"/>
  <c r="BK193" i="9"/>
  <c r="J176" i="9"/>
  <c r="J164" i="9"/>
  <c r="J154" i="9"/>
  <c r="J147" i="9"/>
  <c r="J141" i="9"/>
  <c r="BK208" i="9"/>
  <c r="J198" i="9"/>
  <c r="BK191" i="9"/>
  <c r="J183" i="9"/>
  <c r="BK174" i="9"/>
  <c r="J168" i="9"/>
  <c r="BK164" i="9"/>
  <c r="J155" i="9"/>
  <c r="J149" i="9"/>
  <c r="BK134" i="9"/>
  <c r="BK250" i="10"/>
  <c r="BK241" i="10"/>
  <c r="BK228" i="10"/>
  <c r="J218" i="10"/>
  <c r="BK212" i="10"/>
  <c r="J198" i="10"/>
  <c r="BK170" i="10"/>
  <c r="BK163" i="10"/>
  <c r="J150" i="10"/>
  <c r="BK140" i="10"/>
  <c r="BK240" i="10"/>
  <c r="J235" i="10"/>
  <c r="J227" i="10"/>
  <c r="BK222" i="10"/>
  <c r="J216" i="10"/>
  <c r="J157" i="10"/>
  <c r="BK146" i="10"/>
  <c r="J251" i="10"/>
  <c r="BK247" i="10"/>
  <c r="J239" i="10"/>
  <c r="J234" i="10"/>
  <c r="J224" i="10"/>
  <c r="BK209" i="10"/>
  <c r="BK182" i="10"/>
  <c r="J160" i="10"/>
  <c r="J154" i="10"/>
  <c r="J144" i="10"/>
  <c r="J250" i="10"/>
  <c r="J246" i="10"/>
  <c r="J240" i="10"/>
  <c r="BK231" i="10"/>
  <c r="BK223" i="10"/>
  <c r="J221" i="10"/>
  <c r="J213" i="10"/>
  <c r="BK211" i="10"/>
  <c r="BK161" i="10"/>
  <c r="J146" i="10"/>
  <c r="BK161" i="11"/>
  <c r="J154" i="11"/>
  <c r="J143" i="11"/>
  <c r="BK140" i="11"/>
  <c r="J133" i="11"/>
  <c r="J158" i="11"/>
  <c r="J153" i="11"/>
  <c r="BK145" i="11"/>
  <c r="J141" i="11"/>
  <c r="J130" i="11"/>
  <c r="J145" i="11"/>
  <c r="BK134" i="11"/>
  <c r="BK159" i="11"/>
  <c r="J159" i="13"/>
  <c r="BK150" i="13"/>
  <c r="J145" i="13"/>
  <c r="J140" i="13"/>
  <c r="BK128" i="13"/>
  <c r="BK165" i="13"/>
  <c r="J158" i="13"/>
  <c r="J152" i="13"/>
  <c r="BK142" i="13"/>
  <c r="BK134" i="13"/>
  <c r="J127" i="13"/>
  <c r="J170" i="13"/>
  <c r="BK158" i="13"/>
  <c r="BK149" i="13"/>
  <c r="J132" i="13"/>
  <c r="J129" i="13"/>
  <c r="J171" i="13"/>
  <c r="BK159" i="13"/>
  <c r="J153" i="13"/>
  <c r="BK133" i="13"/>
  <c r="J177" i="14"/>
  <c r="J167" i="14"/>
  <c r="BK158" i="14"/>
  <c r="BK153" i="14"/>
  <c r="J133" i="14"/>
  <c r="BK175" i="14"/>
  <c r="J168" i="14"/>
  <c r="J163" i="14"/>
  <c r="J154" i="14"/>
  <c r="BK137" i="14"/>
  <c r="J170" i="14"/>
  <c r="BK152" i="14"/>
  <c r="J140" i="14"/>
  <c r="BK130" i="14"/>
  <c r="BK170" i="14"/>
  <c r="BK163" i="14"/>
  <c r="J155" i="14"/>
  <c r="J143" i="14"/>
  <c r="J131" i="14"/>
  <c r="J136" i="15"/>
  <c r="J139" i="15"/>
  <c r="J131" i="15"/>
  <c r="BK131" i="15"/>
  <c r="BK137" i="16"/>
  <c r="J137" i="16"/>
  <c r="J135" i="16"/>
  <c r="J132" i="16"/>
  <c r="P136" i="2" l="1"/>
  <c r="P158" i="2"/>
  <c r="T318" i="2"/>
  <c r="T303" i="2" s="1"/>
  <c r="T339" i="2"/>
  <c r="T342" i="2"/>
  <c r="P365" i="2"/>
  <c r="T386" i="2"/>
  <c r="BK424" i="2"/>
  <c r="J424" i="2"/>
  <c r="J108" i="2" s="1"/>
  <c r="P451" i="2"/>
  <c r="T462" i="2"/>
  <c r="BK486" i="2"/>
  <c r="J486" i="2" s="1"/>
  <c r="J113" i="2" s="1"/>
  <c r="BK144" i="3"/>
  <c r="J144" i="3"/>
  <c r="J98" i="3" s="1"/>
  <c r="R144" i="3"/>
  <c r="P174" i="3"/>
  <c r="T174" i="3"/>
  <c r="P202" i="3"/>
  <c r="R202" i="3"/>
  <c r="BK223" i="3"/>
  <c r="J223" i="3"/>
  <c r="J101" i="3" s="1"/>
  <c r="R223" i="3"/>
  <c r="T237" i="3"/>
  <c r="P470" i="3"/>
  <c r="BK513" i="3"/>
  <c r="J513" i="3"/>
  <c r="J106" i="3"/>
  <c r="T513" i="3"/>
  <c r="BK598" i="3"/>
  <c r="J598" i="3" s="1"/>
  <c r="J108" i="3" s="1"/>
  <c r="T598" i="3"/>
  <c r="T661" i="3"/>
  <c r="R696" i="3"/>
  <c r="P737" i="3"/>
  <c r="BK786" i="3"/>
  <c r="J786" i="3" s="1"/>
  <c r="J112" i="3" s="1"/>
  <c r="T786" i="3"/>
  <c r="T857" i="3"/>
  <c r="BK900" i="3"/>
  <c r="J900" i="3" s="1"/>
  <c r="J114" i="3" s="1"/>
  <c r="R956" i="3"/>
  <c r="R991" i="3"/>
  <c r="BK1010" i="3"/>
  <c r="J1010" i="3"/>
  <c r="J118" i="3"/>
  <c r="BK1043" i="3"/>
  <c r="J1043" i="3" s="1"/>
  <c r="J119" i="3" s="1"/>
  <c r="T125" i="4"/>
  <c r="P146" i="4"/>
  <c r="R173" i="4"/>
  <c r="R194" i="4"/>
  <c r="R201" i="4"/>
  <c r="BK129" i="5"/>
  <c r="J129" i="5" s="1"/>
  <c r="J100" i="5" s="1"/>
  <c r="BK136" i="5"/>
  <c r="J136" i="5" s="1"/>
  <c r="J102" i="5" s="1"/>
  <c r="BK147" i="5"/>
  <c r="J147" i="5"/>
  <c r="J103" i="5" s="1"/>
  <c r="P278" i="5"/>
  <c r="BK128" i="6"/>
  <c r="J128" i="6"/>
  <c r="J100" i="6" s="1"/>
  <c r="P134" i="6"/>
  <c r="R161" i="6"/>
  <c r="T128" i="7"/>
  <c r="T127" i="7" s="1"/>
  <c r="T132" i="7"/>
  <c r="T131" i="7"/>
  <c r="R126" i="8"/>
  <c r="R125" i="8" s="1"/>
  <c r="R124" i="8" s="1"/>
  <c r="R161" i="8"/>
  <c r="P132" i="9"/>
  <c r="P129" i="9" s="1"/>
  <c r="BK136" i="9"/>
  <c r="J136" i="9" s="1"/>
  <c r="J103" i="9" s="1"/>
  <c r="BK196" i="9"/>
  <c r="J196" i="9"/>
  <c r="J104" i="9" s="1"/>
  <c r="BK202" i="9"/>
  <c r="J202" i="9"/>
  <c r="J105" i="9"/>
  <c r="BK127" i="10"/>
  <c r="J127" i="10" s="1"/>
  <c r="J98" i="10" s="1"/>
  <c r="BK147" i="10"/>
  <c r="J147" i="10" s="1"/>
  <c r="J99" i="10" s="1"/>
  <c r="R164" i="10"/>
  <c r="BK169" i="10"/>
  <c r="J169" i="10" s="1"/>
  <c r="J101" i="10" s="1"/>
  <c r="R207" i="10"/>
  <c r="P229" i="10"/>
  <c r="BK128" i="11"/>
  <c r="J128" i="11" s="1"/>
  <c r="J100" i="11" s="1"/>
  <c r="BK138" i="11"/>
  <c r="J138" i="11" s="1"/>
  <c r="J101" i="11" s="1"/>
  <c r="R150" i="11"/>
  <c r="R155" i="11"/>
  <c r="BK133" i="12"/>
  <c r="J133" i="12" s="1"/>
  <c r="J100" i="12" s="1"/>
  <c r="BK141" i="12"/>
  <c r="J141" i="12" s="1"/>
  <c r="J101" i="12" s="1"/>
  <c r="BK160" i="12"/>
  <c r="J160" i="12"/>
  <c r="J102" i="12" s="1"/>
  <c r="P124" i="13"/>
  <c r="R136" i="13"/>
  <c r="P144" i="13"/>
  <c r="P160" i="13"/>
  <c r="P169" i="13"/>
  <c r="BK128" i="14"/>
  <c r="J128" i="14"/>
  <c r="J98" i="14" s="1"/>
  <c r="BK138" i="14"/>
  <c r="J138" i="14"/>
  <c r="J101" i="14"/>
  <c r="BK141" i="14"/>
  <c r="J141" i="14" s="1"/>
  <c r="J102" i="14" s="1"/>
  <c r="T145" i="14"/>
  <c r="R148" i="14"/>
  <c r="P162" i="14"/>
  <c r="P173" i="14"/>
  <c r="R124" i="15"/>
  <c r="R123" i="15" s="1"/>
  <c r="R122" i="15" s="1"/>
  <c r="R124" i="16"/>
  <c r="R123" i="16"/>
  <c r="R122" i="16" s="1"/>
  <c r="BK136" i="2"/>
  <c r="J136" i="2"/>
  <c r="J98" i="2"/>
  <c r="R158" i="2"/>
  <c r="P318" i="2"/>
  <c r="BK339" i="2"/>
  <c r="J339" i="2" s="1"/>
  <c r="J104" i="2" s="1"/>
  <c r="R342" i="2"/>
  <c r="R365" i="2"/>
  <c r="P386" i="2"/>
  <c r="T424" i="2"/>
  <c r="R451" i="2"/>
  <c r="BK462" i="2"/>
  <c r="J462" i="2" s="1"/>
  <c r="J111" i="2" s="1"/>
  <c r="P486" i="2"/>
  <c r="P485" i="2"/>
  <c r="T144" i="3"/>
  <c r="BK237" i="3"/>
  <c r="J237" i="3"/>
  <c r="J102" i="3"/>
  <c r="P237" i="3"/>
  <c r="BK470" i="3"/>
  <c r="J470" i="3" s="1"/>
  <c r="J103" i="3" s="1"/>
  <c r="T470" i="3"/>
  <c r="P513" i="3"/>
  <c r="BK561" i="3"/>
  <c r="J561" i="3"/>
  <c r="J107" i="3" s="1"/>
  <c r="R561" i="3"/>
  <c r="P598" i="3"/>
  <c r="BK661" i="3"/>
  <c r="J661" i="3" s="1"/>
  <c r="J109" i="3" s="1"/>
  <c r="R661" i="3"/>
  <c r="P696" i="3"/>
  <c r="BK737" i="3"/>
  <c r="J737" i="3" s="1"/>
  <c r="J111" i="3" s="1"/>
  <c r="R786" i="3"/>
  <c r="R857" i="3"/>
  <c r="P900" i="3"/>
  <c r="T956" i="3"/>
  <c r="T991" i="3"/>
  <c r="T1010" i="3"/>
  <c r="R1043" i="3"/>
  <c r="P125" i="4"/>
  <c r="T146" i="4"/>
  <c r="T173" i="4"/>
  <c r="T194" i="4"/>
  <c r="P201" i="4"/>
  <c r="P129" i="5"/>
  <c r="P128" i="5" s="1"/>
  <c r="P136" i="5"/>
  <c r="P147" i="5"/>
  <c r="R278" i="5"/>
  <c r="R128" i="6"/>
  <c r="R127" i="6" s="1"/>
  <c r="T134" i="6"/>
  <c r="P161" i="6"/>
  <c r="BK128" i="7"/>
  <c r="J128" i="7" s="1"/>
  <c r="J100" i="7" s="1"/>
  <c r="BK132" i="7"/>
  <c r="BK131" i="7" s="1"/>
  <c r="J131" i="7" s="1"/>
  <c r="J101" i="7" s="1"/>
  <c r="BK174" i="7"/>
  <c r="J174" i="7" s="1"/>
  <c r="J103" i="7" s="1"/>
  <c r="T126" i="8"/>
  <c r="T125" i="8"/>
  <c r="T124" i="8" s="1"/>
  <c r="T161" i="8"/>
  <c r="BK132" i="9"/>
  <c r="J132" i="9"/>
  <c r="J101" i="9" s="1"/>
  <c r="R136" i="9"/>
  <c r="R196" i="9"/>
  <c r="R135" i="9" s="1"/>
  <c r="P202" i="9"/>
  <c r="T127" i="10"/>
  <c r="T147" i="10"/>
  <c r="T164" i="10"/>
  <c r="P169" i="10"/>
  <c r="T207" i="10"/>
  <c r="R229" i="10"/>
  <c r="P128" i="11"/>
  <c r="P138" i="11"/>
  <c r="BK150" i="11"/>
  <c r="J150" i="11"/>
  <c r="J103" i="11"/>
  <c r="BK155" i="11"/>
  <c r="J155" i="11" s="1"/>
  <c r="J104" i="11" s="1"/>
  <c r="T133" i="12"/>
  <c r="R141" i="12"/>
  <c r="P160" i="12"/>
  <c r="R124" i="13"/>
  <c r="BK136" i="13"/>
  <c r="J136" i="13" s="1"/>
  <c r="J99" i="13" s="1"/>
  <c r="BK144" i="13"/>
  <c r="J144" i="13"/>
  <c r="J100" i="13" s="1"/>
  <c r="BK160" i="13"/>
  <c r="J160" i="13"/>
  <c r="J101" i="13"/>
  <c r="BK169" i="13"/>
  <c r="J169" i="13" s="1"/>
  <c r="J102" i="13" s="1"/>
  <c r="R128" i="14"/>
  <c r="P138" i="14"/>
  <c r="R141" i="14"/>
  <c r="P145" i="14"/>
  <c r="T148" i="14"/>
  <c r="R162" i="14"/>
  <c r="R173" i="14"/>
  <c r="P124" i="15"/>
  <c r="P123" i="15"/>
  <c r="P122" i="15" s="1"/>
  <c r="AU110" i="1" s="1"/>
  <c r="BK124" i="16"/>
  <c r="J124" i="16" s="1"/>
  <c r="J98" i="16" s="1"/>
  <c r="R136" i="2"/>
  <c r="R135" i="2"/>
  <c r="BK158" i="2"/>
  <c r="J158" i="2" s="1"/>
  <c r="J99" i="2" s="1"/>
  <c r="BK318" i="2"/>
  <c r="J318" i="2"/>
  <c r="J103" i="2" s="1"/>
  <c r="P339" i="2"/>
  <c r="P303" i="2" s="1"/>
  <c r="P342" i="2"/>
  <c r="T365" i="2"/>
  <c r="R386" i="2"/>
  <c r="R424" i="2"/>
  <c r="T451" i="2"/>
  <c r="R462" i="2"/>
  <c r="T486" i="2"/>
  <c r="T485" i="2" s="1"/>
  <c r="P956" i="3"/>
  <c r="BK991" i="3"/>
  <c r="J991" i="3" s="1"/>
  <c r="J116" i="3" s="1"/>
  <c r="P1010" i="3"/>
  <c r="P1043" i="3"/>
  <c r="R125" i="4"/>
  <c r="R146" i="4"/>
  <c r="P173" i="4"/>
  <c r="P194" i="4"/>
  <c r="BK201" i="4"/>
  <c r="J201" i="4" s="1"/>
  <c r="J102" i="4" s="1"/>
  <c r="T129" i="5"/>
  <c r="T128" i="5" s="1"/>
  <c r="T136" i="5"/>
  <c r="R147" i="5"/>
  <c r="BK278" i="5"/>
  <c r="J278" i="5" s="1"/>
  <c r="J104" i="5" s="1"/>
  <c r="P128" i="6"/>
  <c r="P127" i="6"/>
  <c r="T128" i="6"/>
  <c r="T127" i="6" s="1"/>
  <c r="R134" i="6"/>
  <c r="R133" i="6"/>
  <c r="T161" i="6"/>
  <c r="P128" i="7"/>
  <c r="P127" i="7"/>
  <c r="R132" i="7"/>
  <c r="R131" i="7" s="1"/>
  <c r="R174" i="7"/>
  <c r="P126" i="8"/>
  <c r="P125" i="8"/>
  <c r="P124" i="8" s="1"/>
  <c r="AU102" i="1" s="1"/>
  <c r="P161" i="8"/>
  <c r="T132" i="9"/>
  <c r="T129" i="9" s="1"/>
  <c r="T136" i="9"/>
  <c r="T196" i="9"/>
  <c r="T135" i="9" s="1"/>
  <c r="T202" i="9"/>
  <c r="R127" i="10"/>
  <c r="P147" i="10"/>
  <c r="P164" i="10"/>
  <c r="R169" i="10"/>
  <c r="BK207" i="10"/>
  <c r="J207" i="10"/>
  <c r="J102" i="10"/>
  <c r="T229" i="10"/>
  <c r="R128" i="11"/>
  <c r="R127" i="11"/>
  <c r="R126" i="11"/>
  <c r="R138" i="11"/>
  <c r="P150" i="11"/>
  <c r="P155" i="11"/>
  <c r="P133" i="12"/>
  <c r="P141" i="12"/>
  <c r="R160" i="12"/>
  <c r="T124" i="13"/>
  <c r="T136" i="13"/>
  <c r="T144" i="13"/>
  <c r="T160" i="13"/>
  <c r="T169" i="13"/>
  <c r="P128" i="14"/>
  <c r="T138" i="14"/>
  <c r="T141" i="14"/>
  <c r="R145" i="14"/>
  <c r="P148" i="14"/>
  <c r="T162" i="14"/>
  <c r="T173" i="14"/>
  <c r="T124" i="15"/>
  <c r="T123" i="15"/>
  <c r="T122" i="15" s="1"/>
  <c r="T124" i="16"/>
  <c r="T123" i="16"/>
  <c r="T122" i="16"/>
  <c r="T136" i="2"/>
  <c r="T158" i="2"/>
  <c r="R318" i="2"/>
  <c r="R303" i="2"/>
  <c r="R339" i="2"/>
  <c r="BK342" i="2"/>
  <c r="J342" i="2"/>
  <c r="J105" i="2"/>
  <c r="BK365" i="2"/>
  <c r="J365" i="2" s="1"/>
  <c r="J106" i="2" s="1"/>
  <c r="BK386" i="2"/>
  <c r="J386" i="2" s="1"/>
  <c r="J107" i="2" s="1"/>
  <c r="P424" i="2"/>
  <c r="BK451" i="2"/>
  <c r="J451" i="2" s="1"/>
  <c r="J110" i="2" s="1"/>
  <c r="P462" i="2"/>
  <c r="R486" i="2"/>
  <c r="R485" i="2" s="1"/>
  <c r="P144" i="3"/>
  <c r="BK174" i="3"/>
  <c r="J174" i="3"/>
  <c r="J99" i="3" s="1"/>
  <c r="R174" i="3"/>
  <c r="BK202" i="3"/>
  <c r="J202" i="3"/>
  <c r="J100" i="3" s="1"/>
  <c r="T202" i="3"/>
  <c r="P223" i="3"/>
  <c r="P143" i="3"/>
  <c r="T223" i="3"/>
  <c r="R237" i="3"/>
  <c r="R470" i="3"/>
  <c r="R513" i="3"/>
  <c r="P561" i="3"/>
  <c r="T561" i="3"/>
  <c r="R598" i="3"/>
  <c r="P661" i="3"/>
  <c r="BK696" i="3"/>
  <c r="J696" i="3"/>
  <c r="J110" i="3"/>
  <c r="T696" i="3"/>
  <c r="R737" i="3"/>
  <c r="T737" i="3"/>
  <c r="P786" i="3"/>
  <c r="BK857" i="3"/>
  <c r="J857" i="3" s="1"/>
  <c r="J113" i="3" s="1"/>
  <c r="P857" i="3"/>
  <c r="R900" i="3"/>
  <c r="BK956" i="3"/>
  <c r="J956" i="3"/>
  <c r="J115" i="3"/>
  <c r="P991" i="3"/>
  <c r="R1010" i="3"/>
  <c r="T1043" i="3"/>
  <c r="BK125" i="4"/>
  <c r="J125" i="4"/>
  <c r="J98" i="4" s="1"/>
  <c r="BK146" i="4"/>
  <c r="J146" i="4"/>
  <c r="J99" i="4"/>
  <c r="BK173" i="4"/>
  <c r="J173" i="4"/>
  <c r="J100" i="4"/>
  <c r="BK194" i="4"/>
  <c r="J194" i="4" s="1"/>
  <c r="J101" i="4" s="1"/>
  <c r="T201" i="4"/>
  <c r="R129" i="5"/>
  <c r="R128" i="5" s="1"/>
  <c r="R136" i="5"/>
  <c r="R135" i="5"/>
  <c r="T147" i="5"/>
  <c r="T278" i="5"/>
  <c r="BK134" i="6"/>
  <c r="J134" i="6"/>
  <c r="J102" i="6"/>
  <c r="BK161" i="6"/>
  <c r="J161" i="6"/>
  <c r="J103" i="6"/>
  <c r="R128" i="7"/>
  <c r="R127" i="7" s="1"/>
  <c r="R126" i="7" s="1"/>
  <c r="P132" i="7"/>
  <c r="P131" i="7" s="1"/>
  <c r="P174" i="7"/>
  <c r="T174" i="7"/>
  <c r="BK126" i="8"/>
  <c r="J126" i="8" s="1"/>
  <c r="J100" i="8" s="1"/>
  <c r="BK161" i="8"/>
  <c r="J161" i="8"/>
  <c r="J101" i="8" s="1"/>
  <c r="R132" i="9"/>
  <c r="R129" i="9"/>
  <c r="P136" i="9"/>
  <c r="P135" i="9" s="1"/>
  <c r="P196" i="9"/>
  <c r="R202" i="9"/>
  <c r="P127" i="10"/>
  <c r="R147" i="10"/>
  <c r="BK164" i="10"/>
  <c r="J164" i="10"/>
  <c r="J100" i="10"/>
  <c r="T169" i="10"/>
  <c r="P207" i="10"/>
  <c r="BK229" i="10"/>
  <c r="J229" i="10"/>
  <c r="J103" i="10" s="1"/>
  <c r="T128" i="11"/>
  <c r="T138" i="11"/>
  <c r="T127" i="11" s="1"/>
  <c r="T126" i="11" s="1"/>
  <c r="T150" i="11"/>
  <c r="T155" i="11"/>
  <c r="R133" i="12"/>
  <c r="R132" i="12" s="1"/>
  <c r="R125" i="12" s="1"/>
  <c r="T141" i="12"/>
  <c r="T160" i="12"/>
  <c r="BK124" i="13"/>
  <c r="J124" i="13" s="1"/>
  <c r="J98" i="13" s="1"/>
  <c r="P136" i="13"/>
  <c r="R144" i="13"/>
  <c r="R160" i="13"/>
  <c r="R169" i="13"/>
  <c r="T128" i="14"/>
  <c r="T127" i="14" s="1"/>
  <c r="T126" i="14" s="1"/>
  <c r="R138" i="14"/>
  <c r="P141" i="14"/>
  <c r="BK145" i="14"/>
  <c r="J145" i="14" s="1"/>
  <c r="J103" i="14" s="1"/>
  <c r="BK148" i="14"/>
  <c r="J148" i="14" s="1"/>
  <c r="J104" i="14" s="1"/>
  <c r="BK162" i="14"/>
  <c r="J162" i="14"/>
  <c r="J105" i="14" s="1"/>
  <c r="BK173" i="14"/>
  <c r="J173" i="14"/>
  <c r="J106" i="14"/>
  <c r="BK124" i="15"/>
  <c r="J124" i="15" s="1"/>
  <c r="J98" i="15" s="1"/>
  <c r="P124" i="16"/>
  <c r="P123" i="16" s="1"/>
  <c r="P122" i="16" s="1"/>
  <c r="AU111" i="1" s="1"/>
  <c r="BK127" i="12"/>
  <c r="J127" i="12" s="1"/>
  <c r="J98" i="12" s="1"/>
  <c r="BK180" i="12"/>
  <c r="J180" i="12"/>
  <c r="J103" i="12" s="1"/>
  <c r="BK185" i="12"/>
  <c r="J185" i="12"/>
  <c r="J104" i="12"/>
  <c r="BK131" i="16"/>
  <c r="BK130" i="16" s="1"/>
  <c r="J130" i="16" s="1"/>
  <c r="J99" i="16" s="1"/>
  <c r="BK311" i="2"/>
  <c r="J311" i="2" s="1"/>
  <c r="J102" i="2" s="1"/>
  <c r="BK444" i="2"/>
  <c r="J444" i="2" s="1"/>
  <c r="J109" i="2" s="1"/>
  <c r="BK489" i="2"/>
  <c r="J489" i="2"/>
  <c r="J114" i="2" s="1"/>
  <c r="BK1053" i="3"/>
  <c r="J1053" i="3"/>
  <c r="J121" i="3"/>
  <c r="BK1055" i="3"/>
  <c r="J1055" i="3" s="1"/>
  <c r="J122" i="3" s="1"/>
  <c r="BK179" i="7"/>
  <c r="J179" i="7" s="1"/>
  <c r="J104" i="7" s="1"/>
  <c r="BK209" i="9"/>
  <c r="J209" i="9"/>
  <c r="J106" i="9" s="1"/>
  <c r="BK147" i="11"/>
  <c r="J147" i="11"/>
  <c r="J102" i="11"/>
  <c r="BK135" i="15"/>
  <c r="J135" i="15" s="1"/>
  <c r="J100" i="15" s="1"/>
  <c r="BK138" i="15"/>
  <c r="J138" i="15" s="1"/>
  <c r="J101" i="15" s="1"/>
  <c r="BK134" i="16"/>
  <c r="J134" i="16"/>
  <c r="J101" i="16" s="1"/>
  <c r="BK1005" i="3"/>
  <c r="J1005" i="3"/>
  <c r="J117" i="3"/>
  <c r="BK318" i="4"/>
  <c r="J318" i="4" s="1"/>
  <c r="J103" i="4" s="1"/>
  <c r="BK285" i="5"/>
  <c r="J285" i="5" s="1"/>
  <c r="J105" i="5" s="1"/>
  <c r="BK134" i="14"/>
  <c r="J134" i="14"/>
  <c r="J99" i="14" s="1"/>
  <c r="BK136" i="14"/>
  <c r="J136" i="14"/>
  <c r="J100" i="14"/>
  <c r="BK136" i="16"/>
  <c r="J136" i="16" s="1"/>
  <c r="J102" i="16" s="1"/>
  <c r="BK304" i="2"/>
  <c r="J304" i="2" s="1"/>
  <c r="J101" i="2" s="1"/>
  <c r="BK510" i="3"/>
  <c r="J510" i="3"/>
  <c r="J104" i="3" s="1"/>
  <c r="BK178" i="6"/>
  <c r="J178" i="6"/>
  <c r="J104" i="6"/>
  <c r="BK167" i="8"/>
  <c r="J167" i="8" s="1"/>
  <c r="J102" i="8" s="1"/>
  <c r="BK130" i="9"/>
  <c r="J130" i="9" s="1"/>
  <c r="J100" i="9" s="1"/>
  <c r="BK252" i="10"/>
  <c r="J252" i="10"/>
  <c r="J104" i="10" s="1"/>
  <c r="BK254" i="10"/>
  <c r="J254" i="10"/>
  <c r="J105" i="10"/>
  <c r="BK187" i="12"/>
  <c r="J187" i="12" s="1"/>
  <c r="J105" i="12" s="1"/>
  <c r="BK140" i="15"/>
  <c r="J140" i="15" s="1"/>
  <c r="J102" i="15" s="1"/>
  <c r="E112" i="16"/>
  <c r="F119" i="16"/>
  <c r="BF125" i="16"/>
  <c r="BF129" i="16"/>
  <c r="BF135" i="16"/>
  <c r="BF127" i="16"/>
  <c r="BF132" i="16"/>
  <c r="J89" i="16"/>
  <c r="BF137" i="16"/>
  <c r="F119" i="15"/>
  <c r="BF127" i="15"/>
  <c r="BF133" i="15"/>
  <c r="BF136" i="15"/>
  <c r="BF139" i="15"/>
  <c r="E85" i="15"/>
  <c r="BF125" i="15"/>
  <c r="BF131" i="15"/>
  <c r="J89" i="15"/>
  <c r="BF129" i="15"/>
  <c r="BF141" i="15"/>
  <c r="E85" i="14"/>
  <c r="BF137" i="14"/>
  <c r="BF140" i="14"/>
  <c r="BF149" i="14"/>
  <c r="BF150" i="14"/>
  <c r="BF151" i="14"/>
  <c r="BF152" i="14"/>
  <c r="BF157" i="14"/>
  <c r="BF160" i="14"/>
  <c r="BF161" i="14"/>
  <c r="BF171" i="14"/>
  <c r="J89" i="14"/>
  <c r="BF130" i="14"/>
  <c r="BF131" i="14"/>
  <c r="BF133" i="14"/>
  <c r="BF139" i="14"/>
  <c r="BF143" i="14"/>
  <c r="BF144" i="14"/>
  <c r="BF147" i="14"/>
  <c r="BF156" i="14"/>
  <c r="BF159" i="14"/>
  <c r="BF164" i="14"/>
  <c r="BF165" i="14"/>
  <c r="BF169" i="14"/>
  <c r="BF170" i="14"/>
  <c r="BF172" i="14"/>
  <c r="BF175" i="14"/>
  <c r="F92" i="14"/>
  <c r="BF146" i="14"/>
  <c r="BF153" i="14"/>
  <c r="BF154" i="14"/>
  <c r="BF158" i="14"/>
  <c r="BF167" i="14"/>
  <c r="BF168" i="14"/>
  <c r="BF129" i="14"/>
  <c r="BF132" i="14"/>
  <c r="BF135" i="14"/>
  <c r="BF142" i="14"/>
  <c r="BF155" i="14"/>
  <c r="BF163" i="14"/>
  <c r="BF166" i="14"/>
  <c r="BF174" i="14"/>
  <c r="BF176" i="14"/>
  <c r="BF177" i="14"/>
  <c r="BF130" i="13"/>
  <c r="BF133" i="13"/>
  <c r="BF145" i="13"/>
  <c r="BF147" i="13"/>
  <c r="BF152" i="13"/>
  <c r="BF154" i="13"/>
  <c r="BF155" i="13"/>
  <c r="BF166" i="13"/>
  <c r="BF170" i="13"/>
  <c r="BF172" i="13"/>
  <c r="E85" i="13"/>
  <c r="J89" i="13"/>
  <c r="F92" i="13"/>
  <c r="BF125" i="13"/>
  <c r="BF126" i="13"/>
  <c r="BF128" i="13"/>
  <c r="BF129" i="13"/>
  <c r="BF131" i="13"/>
  <c r="BF132" i="13"/>
  <c r="BF135" i="13"/>
  <c r="BF138" i="13"/>
  <c r="BF148" i="13"/>
  <c r="BF149" i="13"/>
  <c r="BF150" i="13"/>
  <c r="BF153" i="13"/>
  <c r="BF164" i="13"/>
  <c r="BF165" i="13"/>
  <c r="BF167" i="13"/>
  <c r="BF168" i="13"/>
  <c r="BF173" i="13"/>
  <c r="BK126" i="12"/>
  <c r="BF127" i="13"/>
  <c r="BF134" i="13"/>
  <c r="BF137" i="13"/>
  <c r="BF139" i="13"/>
  <c r="BF141" i="13"/>
  <c r="BF151" i="13"/>
  <c r="BF157" i="13"/>
  <c r="BF163" i="13"/>
  <c r="BF171" i="13"/>
  <c r="BF140" i="13"/>
  <c r="BF142" i="13"/>
  <c r="BF143" i="13"/>
  <c r="BF146" i="13"/>
  <c r="BF156" i="13"/>
  <c r="BF158" i="13"/>
  <c r="BF159" i="13"/>
  <c r="BF161" i="13"/>
  <c r="BF162" i="13"/>
  <c r="E85" i="12"/>
  <c r="BF140" i="12"/>
  <c r="BF142" i="12"/>
  <c r="BF146" i="12"/>
  <c r="BF152" i="12"/>
  <c r="BF158" i="12"/>
  <c r="BF128" i="12"/>
  <c r="BF134" i="12"/>
  <c r="BF138" i="12"/>
  <c r="BF150" i="12"/>
  <c r="BF155" i="12"/>
  <c r="BF156" i="12"/>
  <c r="BF159" i="12"/>
  <c r="BF166" i="12"/>
  <c r="BF172" i="12"/>
  <c r="BF174" i="12"/>
  <c r="BF179" i="12"/>
  <c r="BF181" i="12"/>
  <c r="F122" i="12"/>
  <c r="BF153" i="12"/>
  <c r="BF162" i="12"/>
  <c r="BF186" i="12"/>
  <c r="J89" i="12"/>
  <c r="BF151" i="12"/>
  <c r="BF154" i="12"/>
  <c r="BF157" i="12"/>
  <c r="BF161" i="12"/>
  <c r="BF164" i="12"/>
  <c r="BF168" i="12"/>
  <c r="BF170" i="12"/>
  <c r="BF176" i="12"/>
  <c r="BF178" i="12"/>
  <c r="BF188" i="12"/>
  <c r="BF132" i="11"/>
  <c r="BF136" i="11"/>
  <c r="BF153" i="11"/>
  <c r="BF160" i="11"/>
  <c r="E114" i="11"/>
  <c r="F123" i="11"/>
  <c r="BF135" i="11"/>
  <c r="BF137" i="11"/>
  <c r="BF143" i="11"/>
  <c r="BF145" i="11"/>
  <c r="BF146" i="11"/>
  <c r="BF129" i="11"/>
  <c r="BF130" i="11"/>
  <c r="BF131" i="11"/>
  <c r="BF133" i="11"/>
  <c r="BF139" i="11"/>
  <c r="BF140" i="11"/>
  <c r="BF142" i="11"/>
  <c r="BF151" i="11"/>
  <c r="BF154" i="11"/>
  <c r="BF157" i="11"/>
  <c r="BF158" i="11"/>
  <c r="BF159" i="11"/>
  <c r="BF161" i="11"/>
  <c r="BF162" i="11"/>
  <c r="J91" i="11"/>
  <c r="BF134" i="11"/>
  <c r="BF141" i="11"/>
  <c r="BF144" i="11"/>
  <c r="BF148" i="11"/>
  <c r="BF152" i="11"/>
  <c r="BF156" i="11"/>
  <c r="J89" i="10"/>
  <c r="F122" i="10"/>
  <c r="BF138" i="10"/>
  <c r="BF140" i="10"/>
  <c r="BF144" i="10"/>
  <c r="BF155" i="10"/>
  <c r="BF158" i="10"/>
  <c r="BF160" i="10"/>
  <c r="BF166" i="10"/>
  <c r="BF182" i="10"/>
  <c r="BF198" i="10"/>
  <c r="BF206" i="10"/>
  <c r="BF212" i="10"/>
  <c r="BF218" i="10"/>
  <c r="BF221" i="10"/>
  <c r="BF232" i="10"/>
  <c r="BF245" i="10"/>
  <c r="BF248" i="10"/>
  <c r="E85" i="10"/>
  <c r="BF128" i="10"/>
  <c r="BF132" i="10"/>
  <c r="BF150" i="10"/>
  <c r="BF153" i="10"/>
  <c r="BF154" i="10"/>
  <c r="BF163" i="10"/>
  <c r="BF165" i="10"/>
  <c r="BF202" i="10"/>
  <c r="BF213" i="10"/>
  <c r="BF215" i="10"/>
  <c r="BF217" i="10"/>
  <c r="BF220" i="10"/>
  <c r="BF222" i="10"/>
  <c r="BF223" i="10"/>
  <c r="BF224" i="10"/>
  <c r="BF225" i="10"/>
  <c r="BF226" i="10"/>
  <c r="BF231" i="10"/>
  <c r="BF236" i="10"/>
  <c r="BF237" i="10"/>
  <c r="BF238" i="10"/>
  <c r="BF240" i="10"/>
  <c r="BF242" i="10"/>
  <c r="BF151" i="10"/>
  <c r="BF152" i="10"/>
  <c r="BF161" i="10"/>
  <c r="BF168" i="10"/>
  <c r="BF176" i="10"/>
  <c r="BF208" i="10"/>
  <c r="BF210" i="10"/>
  <c r="BF211" i="10"/>
  <c r="BF227" i="10"/>
  <c r="BF230" i="10"/>
  <c r="BF233" i="10"/>
  <c r="BF234" i="10"/>
  <c r="BF241" i="10"/>
  <c r="BF247" i="10"/>
  <c r="BF250" i="10"/>
  <c r="BF134" i="10"/>
  <c r="BF146" i="10"/>
  <c r="BF148" i="10"/>
  <c r="BF149" i="10"/>
  <c r="BF157" i="10"/>
  <c r="BF170" i="10"/>
  <c r="BF188" i="10"/>
  <c r="BF194" i="10"/>
  <c r="BF209" i="10"/>
  <c r="BF214" i="10"/>
  <c r="BF216" i="10"/>
  <c r="BF228" i="10"/>
  <c r="BF235" i="10"/>
  <c r="BF239" i="10"/>
  <c r="BF243" i="10"/>
  <c r="BF244" i="10"/>
  <c r="BF246" i="10"/>
  <c r="BF249" i="10"/>
  <c r="BF251" i="10"/>
  <c r="BF253" i="10"/>
  <c r="BF255" i="10"/>
  <c r="J91" i="9"/>
  <c r="BF133" i="9"/>
  <c r="BF140" i="9"/>
  <c r="BF141" i="9"/>
  <c r="BF144" i="9"/>
  <c r="BF159" i="9"/>
  <c r="BF162" i="9"/>
  <c r="BF164" i="9"/>
  <c r="BF171" i="9"/>
  <c r="BF174" i="9"/>
  <c r="BF180" i="9"/>
  <c r="BF182" i="9"/>
  <c r="BF186" i="9"/>
  <c r="BF191" i="9"/>
  <c r="BF194" i="9"/>
  <c r="BF195" i="9"/>
  <c r="BF197" i="9"/>
  <c r="BF204" i="9"/>
  <c r="BF205" i="9"/>
  <c r="BF207" i="9"/>
  <c r="BF210" i="9"/>
  <c r="F94" i="9"/>
  <c r="E116" i="9"/>
  <c r="BF137" i="9"/>
  <c r="BF145" i="9"/>
  <c r="BF147" i="9"/>
  <c r="BF149" i="9"/>
  <c r="BF161" i="9"/>
  <c r="BF163" i="9"/>
  <c r="BF165" i="9"/>
  <c r="BF166" i="9"/>
  <c r="BF168" i="9"/>
  <c r="BF169" i="9"/>
  <c r="BF170" i="9"/>
  <c r="BF175" i="9"/>
  <c r="BF176" i="9"/>
  <c r="BF179" i="9"/>
  <c r="BF187" i="9"/>
  <c r="BF189" i="9"/>
  <c r="BF190" i="9"/>
  <c r="BF192" i="9"/>
  <c r="BF193" i="9"/>
  <c r="BF198" i="9"/>
  <c r="BF131" i="9"/>
  <c r="BF139" i="9"/>
  <c r="BF143" i="9"/>
  <c r="BF146" i="9"/>
  <c r="BF148" i="9"/>
  <c r="BF153" i="9"/>
  <c r="BF154" i="9"/>
  <c r="BF155" i="9"/>
  <c r="BF158" i="9"/>
  <c r="BF172" i="9"/>
  <c r="BF177" i="9"/>
  <c r="BF181" i="9"/>
  <c r="BF184" i="9"/>
  <c r="BF188" i="9"/>
  <c r="BF201" i="9"/>
  <c r="BF134" i="9"/>
  <c r="BF138" i="9"/>
  <c r="BF142" i="9"/>
  <c r="BF150" i="9"/>
  <c r="BF151" i="9"/>
  <c r="BF152" i="9"/>
  <c r="BF156" i="9"/>
  <c r="BF157" i="9"/>
  <c r="BF160" i="9"/>
  <c r="BF167" i="9"/>
  <c r="BF173" i="9"/>
  <c r="BF178" i="9"/>
  <c r="BF183" i="9"/>
  <c r="BF185" i="9"/>
  <c r="BF199" i="9"/>
  <c r="BF200" i="9"/>
  <c r="BF203" i="9"/>
  <c r="BF206" i="9"/>
  <c r="BF208" i="9"/>
  <c r="J132" i="7"/>
  <c r="J102" i="7" s="1"/>
  <c r="BF127" i="8"/>
  <c r="BF130" i="8"/>
  <c r="BF131" i="8"/>
  <c r="BF133" i="8"/>
  <c r="BF142" i="8"/>
  <c r="BF150" i="8"/>
  <c r="BF152" i="8"/>
  <c r="BF155" i="8"/>
  <c r="BF156" i="8"/>
  <c r="BF158" i="8"/>
  <c r="BF160" i="8"/>
  <c r="BF164" i="8"/>
  <c r="BF165" i="8"/>
  <c r="J91" i="8"/>
  <c r="F94" i="8"/>
  <c r="BF134" i="8"/>
  <c r="BF135" i="8"/>
  <c r="BF138" i="8"/>
  <c r="BF143" i="8"/>
  <c r="BF145" i="8"/>
  <c r="BF147" i="8"/>
  <c r="BF148" i="8"/>
  <c r="BF149" i="8"/>
  <c r="BF151" i="8"/>
  <c r="BF153" i="8"/>
  <c r="BF154" i="8"/>
  <c r="E85" i="8"/>
  <c r="BF132" i="8"/>
  <c r="BF137" i="8"/>
  <c r="BF139" i="8"/>
  <c r="BF140" i="8"/>
  <c r="BF141" i="8"/>
  <c r="BF144" i="8"/>
  <c r="BF157" i="8"/>
  <c r="BF159" i="8"/>
  <c r="BF162" i="8"/>
  <c r="BF168" i="8"/>
  <c r="BF128" i="8"/>
  <c r="BF129" i="8"/>
  <c r="BF136" i="8"/>
  <c r="BF146" i="8"/>
  <c r="BF163" i="8"/>
  <c r="BF166" i="8"/>
  <c r="E85" i="7"/>
  <c r="F123" i="7"/>
  <c r="BF138" i="7"/>
  <c r="BF139" i="7"/>
  <c r="BF151" i="7"/>
  <c r="BF153" i="7"/>
  <c r="BF156" i="7"/>
  <c r="BF157" i="7"/>
  <c r="BF158" i="7"/>
  <c r="BF161" i="7"/>
  <c r="BF163" i="7"/>
  <c r="BF171" i="7"/>
  <c r="BF172" i="7"/>
  <c r="BF173" i="7"/>
  <c r="BF175" i="7"/>
  <c r="BF177" i="7"/>
  <c r="BF178" i="7"/>
  <c r="J91" i="7"/>
  <c r="BF129" i="7"/>
  <c r="BF136" i="7"/>
  <c r="BF142" i="7"/>
  <c r="BF144" i="7"/>
  <c r="BF154" i="7"/>
  <c r="BF134" i="7"/>
  <c r="BF135" i="7"/>
  <c r="BF137" i="7"/>
  <c r="BF140" i="7"/>
  <c r="BF145" i="7"/>
  <c r="BF146" i="7"/>
  <c r="BF148" i="7"/>
  <c r="BF149" i="7"/>
  <c r="BF159" i="7"/>
  <c r="BF162" i="7"/>
  <c r="BF167" i="7"/>
  <c r="BF170" i="7"/>
  <c r="BF176" i="7"/>
  <c r="BF130" i="7"/>
  <c r="BF133" i="7"/>
  <c r="BF141" i="7"/>
  <c r="BF143" i="7"/>
  <c r="BF147" i="7"/>
  <c r="BF150" i="7"/>
  <c r="BF152" i="7"/>
  <c r="BF155" i="7"/>
  <c r="BF160" i="7"/>
  <c r="BF164" i="7"/>
  <c r="BF165" i="7"/>
  <c r="BF166" i="7"/>
  <c r="BF168" i="7"/>
  <c r="BF169" i="7"/>
  <c r="BF180" i="7"/>
  <c r="BK128" i="5"/>
  <c r="J128" i="5" s="1"/>
  <c r="J99" i="5" s="1"/>
  <c r="E114" i="6"/>
  <c r="J120" i="6"/>
  <c r="BF130" i="6"/>
  <c r="BF131" i="6"/>
  <c r="BF142" i="6"/>
  <c r="BF148" i="6"/>
  <c r="BF151" i="6"/>
  <c r="BF152" i="6"/>
  <c r="BF153" i="6"/>
  <c r="BF156" i="6"/>
  <c r="BF167" i="6"/>
  <c r="BF168" i="6"/>
  <c r="BF169" i="6"/>
  <c r="BF170" i="6"/>
  <c r="BF175" i="6"/>
  <c r="BK135" i="5"/>
  <c r="J135" i="5"/>
  <c r="J101" i="5"/>
  <c r="BF135" i="6"/>
  <c r="BF139" i="6"/>
  <c r="BF140" i="6"/>
  <c r="BF141" i="6"/>
  <c r="BF143" i="6"/>
  <c r="BF145" i="6"/>
  <c r="BF146" i="6"/>
  <c r="BF157" i="6"/>
  <c r="BF158" i="6"/>
  <c r="BF159" i="6"/>
  <c r="BF160" i="6"/>
  <c r="BF163" i="6"/>
  <c r="BF165" i="6"/>
  <c r="BF171" i="6"/>
  <c r="BF173" i="6"/>
  <c r="F94" i="6"/>
  <c r="BF136" i="6"/>
  <c r="BF138" i="6"/>
  <c r="BF150" i="6"/>
  <c r="BF154" i="6"/>
  <c r="BF164" i="6"/>
  <c r="BF166" i="6"/>
  <c r="BF172" i="6"/>
  <c r="BF176" i="6"/>
  <c r="BF177" i="6"/>
  <c r="BF179" i="6"/>
  <c r="BF129" i="6"/>
  <c r="BF132" i="6"/>
  <c r="BF137" i="6"/>
  <c r="BF144" i="6"/>
  <c r="BF147" i="6"/>
  <c r="BF149" i="6"/>
  <c r="BF155" i="6"/>
  <c r="BF162" i="6"/>
  <c r="BF174" i="6"/>
  <c r="E85" i="5"/>
  <c r="F94" i="5"/>
  <c r="BF133" i="5"/>
  <c r="BF139" i="5"/>
  <c r="BF140" i="5"/>
  <c r="BF141" i="5"/>
  <c r="BF143" i="5"/>
  <c r="BF149" i="5"/>
  <c r="BF152" i="5"/>
  <c r="BF153" i="5"/>
  <c r="BF156" i="5"/>
  <c r="BF158" i="5"/>
  <c r="BF171" i="5"/>
  <c r="BF179" i="5"/>
  <c r="BF182" i="5"/>
  <c r="BF190" i="5"/>
  <c r="BF191" i="5"/>
  <c r="BF192" i="5"/>
  <c r="BF203" i="5"/>
  <c r="BF207" i="5"/>
  <c r="BF215" i="5"/>
  <c r="BF224" i="5"/>
  <c r="BF226" i="5"/>
  <c r="BF230" i="5"/>
  <c r="BF232" i="5"/>
  <c r="BF234" i="5"/>
  <c r="BF235" i="5"/>
  <c r="BF241" i="5"/>
  <c r="BF247" i="5"/>
  <c r="BF251" i="5"/>
  <c r="BF253" i="5"/>
  <c r="BF255" i="5"/>
  <c r="BF258" i="5"/>
  <c r="BF259" i="5"/>
  <c r="BF267" i="5"/>
  <c r="BF272" i="5"/>
  <c r="BF273" i="5"/>
  <c r="BF274" i="5"/>
  <c r="BF283" i="5"/>
  <c r="BF286" i="5"/>
  <c r="J91" i="5"/>
  <c r="BF138" i="5"/>
  <c r="BF142" i="5"/>
  <c r="BF145" i="5"/>
  <c r="BF146" i="5"/>
  <c r="BF154" i="5"/>
  <c r="BF155" i="5"/>
  <c r="BF169" i="5"/>
  <c r="BF170" i="5"/>
  <c r="BF186" i="5"/>
  <c r="BF195" i="5"/>
  <c r="BF202" i="5"/>
  <c r="BF204" i="5"/>
  <c r="BF206" i="5"/>
  <c r="BF209" i="5"/>
  <c r="BF214" i="5"/>
  <c r="BF218" i="5"/>
  <c r="BF219" i="5"/>
  <c r="BF222" i="5"/>
  <c r="BF233" i="5"/>
  <c r="BF237" i="5"/>
  <c r="BF238" i="5"/>
  <c r="BF243" i="5"/>
  <c r="BF248" i="5"/>
  <c r="BF252" i="5"/>
  <c r="BF254" i="5"/>
  <c r="BF260" i="5"/>
  <c r="BF261" i="5"/>
  <c r="BF262" i="5"/>
  <c r="BF266" i="5"/>
  <c r="BF269" i="5"/>
  <c r="BF130" i="5"/>
  <c r="BF131" i="5"/>
  <c r="BF132" i="5"/>
  <c r="BF134" i="5"/>
  <c r="BF144" i="5"/>
  <c r="BF148" i="5"/>
  <c r="BF151" i="5"/>
  <c r="BF163" i="5"/>
  <c r="BF164" i="5"/>
  <c r="BF165" i="5"/>
  <c r="BF168" i="5"/>
  <c r="BF174" i="5"/>
  <c r="BF176" i="5"/>
  <c r="BF180" i="5"/>
  <c r="BF185" i="5"/>
  <c r="BF187" i="5"/>
  <c r="BF188" i="5"/>
  <c r="BF193" i="5"/>
  <c r="BF194" i="5"/>
  <c r="BF196" i="5"/>
  <c r="BF197" i="5"/>
  <c r="BF198" i="5"/>
  <c r="BF201" i="5"/>
  <c r="BF205" i="5"/>
  <c r="BF208" i="5"/>
  <c r="BF212" i="5"/>
  <c r="BF213" i="5"/>
  <c r="BF216" i="5"/>
  <c r="BF217" i="5"/>
  <c r="BF221" i="5"/>
  <c r="BF223" i="5"/>
  <c r="BF227" i="5"/>
  <c r="BF228" i="5"/>
  <c r="BF239" i="5"/>
  <c r="BF242" i="5"/>
  <c r="BF244" i="5"/>
  <c r="BF245" i="5"/>
  <c r="BF246" i="5"/>
  <c r="BF270" i="5"/>
  <c r="BF275" i="5"/>
  <c r="BF276" i="5"/>
  <c r="BF280" i="5"/>
  <c r="BF281" i="5"/>
  <c r="BF137" i="5"/>
  <c r="BF150" i="5"/>
  <c r="BF157" i="5"/>
  <c r="BF159" i="5"/>
  <c r="BF160" i="5"/>
  <c r="BF161" i="5"/>
  <c r="BF162" i="5"/>
  <c r="BF166" i="5"/>
  <c r="BF167" i="5"/>
  <c r="BF172" i="5"/>
  <c r="BF173" i="5"/>
  <c r="BF175" i="5"/>
  <c r="BF177" i="5"/>
  <c r="BF178" i="5"/>
  <c r="BF181" i="5"/>
  <c r="BF183" i="5"/>
  <c r="BF184" i="5"/>
  <c r="BF189" i="5"/>
  <c r="BF199" i="5"/>
  <c r="BF200" i="5"/>
  <c r="BF210" i="5"/>
  <c r="BF211" i="5"/>
  <c r="BF220" i="5"/>
  <c r="BF225" i="5"/>
  <c r="BF229" i="5"/>
  <c r="BF231" i="5"/>
  <c r="BF236" i="5"/>
  <c r="BF240" i="5"/>
  <c r="BF249" i="5"/>
  <c r="BF250" i="5"/>
  <c r="BF256" i="5"/>
  <c r="BF257" i="5"/>
  <c r="BF263" i="5"/>
  <c r="BF264" i="5"/>
  <c r="BF265" i="5"/>
  <c r="BF268" i="5"/>
  <c r="BF271" i="5"/>
  <c r="BF277" i="5"/>
  <c r="BF279" i="5"/>
  <c r="BF282" i="5"/>
  <c r="BF284" i="5"/>
  <c r="J89" i="4"/>
  <c r="F92" i="4"/>
  <c r="BF145" i="4"/>
  <c r="BF155" i="4"/>
  <c r="BF170" i="4"/>
  <c r="BF171" i="4"/>
  <c r="BF216" i="4"/>
  <c r="BF224" i="4"/>
  <c r="BF245" i="4"/>
  <c r="BF246" i="4"/>
  <c r="BF251" i="4"/>
  <c r="BF262" i="4"/>
  <c r="BF278" i="4"/>
  <c r="BF286" i="4"/>
  <c r="BF295" i="4"/>
  <c r="BF311" i="4"/>
  <c r="BF316" i="4"/>
  <c r="BF317" i="4"/>
  <c r="BF319" i="4"/>
  <c r="E85" i="4"/>
  <c r="BF134" i="4"/>
  <c r="BF151" i="4"/>
  <c r="BF161" i="4"/>
  <c r="BF165" i="4"/>
  <c r="BF169" i="4"/>
  <c r="BF174" i="4"/>
  <c r="BF178" i="4"/>
  <c r="BF186" i="4"/>
  <c r="BF191" i="4"/>
  <c r="BF192" i="4"/>
  <c r="BF207" i="4"/>
  <c r="BF223" i="4"/>
  <c r="BF228" i="4"/>
  <c r="BF235" i="4"/>
  <c r="BF240" i="4"/>
  <c r="BF254" i="4"/>
  <c r="BF266" i="4"/>
  <c r="BF306" i="4"/>
  <c r="BF126" i="4"/>
  <c r="BF147" i="4"/>
  <c r="BF184" i="4"/>
  <c r="BF185" i="4"/>
  <c r="BF195" i="4"/>
  <c r="BF196" i="4"/>
  <c r="BF200" i="4"/>
  <c r="BF202" i="4"/>
  <c r="BF217" i="4"/>
  <c r="BF218" i="4"/>
  <c r="BF236" i="4"/>
  <c r="BF250" i="4"/>
  <c r="BF255" i="4"/>
  <c r="BF261" i="4"/>
  <c r="BF267" i="4"/>
  <c r="BF287" i="4"/>
  <c r="BF288" i="4"/>
  <c r="BF294" i="4"/>
  <c r="BF301" i="4"/>
  <c r="BF312" i="4"/>
  <c r="BK143" i="3"/>
  <c r="J143" i="3" s="1"/>
  <c r="J97" i="3" s="1"/>
  <c r="BF139" i="4"/>
  <c r="BF172" i="4"/>
  <c r="BF190" i="4"/>
  <c r="BF193" i="4"/>
  <c r="BF198" i="4"/>
  <c r="BF206" i="4"/>
  <c r="BF211" i="4"/>
  <c r="BF212" i="4"/>
  <c r="BF222" i="4"/>
  <c r="BF229" i="4"/>
  <c r="BF241" i="4"/>
  <c r="BF252" i="4"/>
  <c r="BF253" i="4"/>
  <c r="BF277" i="4"/>
  <c r="BF302" i="4"/>
  <c r="BF307" i="4"/>
  <c r="F92" i="3"/>
  <c r="BF150" i="3"/>
  <c r="BF159" i="3"/>
  <c r="BF160" i="3"/>
  <c r="BF172" i="3"/>
  <c r="BF180" i="3"/>
  <c r="BF189" i="3"/>
  <c r="BF224" i="3"/>
  <c r="BF410" i="3"/>
  <c r="BF417" i="3"/>
  <c r="BF425" i="3"/>
  <c r="BF444" i="3"/>
  <c r="BF492" i="3"/>
  <c r="BF511" i="3"/>
  <c r="BF514" i="3"/>
  <c r="BF538" i="3"/>
  <c r="BF552" i="3"/>
  <c r="BF577" i="3"/>
  <c r="BF591" i="3"/>
  <c r="BF611" i="3"/>
  <c r="BF626" i="3"/>
  <c r="BF644" i="3"/>
  <c r="BF648" i="3"/>
  <c r="BF674" i="3"/>
  <c r="BF687" i="3"/>
  <c r="BF697" i="3"/>
  <c r="BF701" i="3"/>
  <c r="BF705" i="3"/>
  <c r="BF711" i="3"/>
  <c r="BF724" i="3"/>
  <c r="BF757" i="3"/>
  <c r="BF765" i="3"/>
  <c r="BF785" i="3"/>
  <c r="BF787" i="3"/>
  <c r="BF793" i="3"/>
  <c r="BF801" i="3"/>
  <c r="BF802" i="3"/>
  <c r="BF803" i="3"/>
  <c r="BF804" i="3"/>
  <c r="BF810" i="3"/>
  <c r="BF844" i="3"/>
  <c r="BF863" i="3"/>
  <c r="BF868" i="3"/>
  <c r="BF875" i="3"/>
  <c r="BF890" i="3"/>
  <c r="BF917" i="3"/>
  <c r="BF929" i="3"/>
  <c r="BF963" i="3"/>
  <c r="BF967" i="3"/>
  <c r="BF979" i="3"/>
  <c r="BF981" i="3"/>
  <c r="BF985" i="3"/>
  <c r="BF1002" i="3"/>
  <c r="BF1006" i="3"/>
  <c r="BF1042" i="3"/>
  <c r="BF1051" i="3"/>
  <c r="BF1054" i="3"/>
  <c r="BF1056" i="3"/>
  <c r="J89" i="3"/>
  <c r="E132" i="3"/>
  <c r="BF157" i="3"/>
  <c r="BF158" i="3"/>
  <c r="BF194" i="3"/>
  <c r="BF198" i="3"/>
  <c r="BF209" i="3"/>
  <c r="BF238" i="3"/>
  <c r="BF249" i="3"/>
  <c r="BF334" i="3"/>
  <c r="BF380" i="3"/>
  <c r="BF381" i="3"/>
  <c r="BF392" i="3"/>
  <c r="BF416" i="3"/>
  <c r="BF424" i="3"/>
  <c r="BF494" i="3"/>
  <c r="BF503" i="3"/>
  <c r="BF504" i="3"/>
  <c r="BF560" i="3"/>
  <c r="BF562" i="3"/>
  <c r="BF570" i="3"/>
  <c r="BF585" i="3"/>
  <c r="BF589" i="3"/>
  <c r="BF599" i="3"/>
  <c r="BF613" i="3"/>
  <c r="BF628" i="3"/>
  <c r="BF652" i="3"/>
  <c r="BF668" i="3"/>
  <c r="BF678" i="3"/>
  <c r="BF682" i="3"/>
  <c r="BF695" i="3"/>
  <c r="BF728" i="3"/>
  <c r="BF732" i="3"/>
  <c r="BF742" i="3"/>
  <c r="BF743" i="3"/>
  <c r="BF749" i="3"/>
  <c r="BF753" i="3"/>
  <c r="BF773" i="3"/>
  <c r="BF781" i="3"/>
  <c r="BF797" i="3"/>
  <c r="BF798" i="3"/>
  <c r="BF809" i="3"/>
  <c r="BF812" i="3"/>
  <c r="BF815" i="3"/>
  <c r="BF823" i="3"/>
  <c r="BF832" i="3"/>
  <c r="BF836" i="3"/>
  <c r="BF867" i="3"/>
  <c r="BF871" i="3"/>
  <c r="BF883" i="3"/>
  <c r="BF889" i="3"/>
  <c r="BF899" i="3"/>
  <c r="BF901" i="3"/>
  <c r="BF905" i="3"/>
  <c r="BF923" i="3"/>
  <c r="BF937" i="3"/>
  <c r="BF945" i="3"/>
  <c r="BF987" i="3"/>
  <c r="BF1011" i="3"/>
  <c r="BF1045" i="3"/>
  <c r="BF145" i="3"/>
  <c r="BF155" i="3"/>
  <c r="BF175" i="3"/>
  <c r="BF185" i="3"/>
  <c r="BF190" i="3"/>
  <c r="BF203" i="3"/>
  <c r="BF232" i="3"/>
  <c r="BF239" i="3"/>
  <c r="BF306" i="3"/>
  <c r="BF328" i="3"/>
  <c r="BF386" i="3"/>
  <c r="BF406" i="3"/>
  <c r="BF462" i="3"/>
  <c r="BF477" i="3"/>
  <c r="BF499" i="3"/>
  <c r="BF505" i="3"/>
  <c r="BF522" i="3"/>
  <c r="BF532" i="3"/>
  <c r="BF546" i="3"/>
  <c r="BF571" i="3"/>
  <c r="BF575" i="3"/>
  <c r="BF578" i="3"/>
  <c r="BF579" i="3"/>
  <c r="BF580" i="3"/>
  <c r="BF595" i="3"/>
  <c r="BF597" i="3"/>
  <c r="BF620" i="3"/>
  <c r="BF650" i="3"/>
  <c r="BF660" i="3"/>
  <c r="BF777" i="3"/>
  <c r="BF792" i="3"/>
  <c r="BF795" i="3"/>
  <c r="BF796" i="3"/>
  <c r="BF799" i="3"/>
  <c r="BF811" i="3"/>
  <c r="BF827" i="3"/>
  <c r="BF848" i="3"/>
  <c r="BF879" i="3"/>
  <c r="BF895" i="3"/>
  <c r="BF919" i="3"/>
  <c r="BF943" i="3"/>
  <c r="BF969" i="3"/>
  <c r="BF990" i="3"/>
  <c r="BF992" i="3"/>
  <c r="BF1044" i="3"/>
  <c r="BF151" i="3"/>
  <c r="BF162" i="3"/>
  <c r="BF168" i="3"/>
  <c r="BF213" i="3"/>
  <c r="BF218" i="3"/>
  <c r="BF222" i="3"/>
  <c r="BF228" i="3"/>
  <c r="BF233" i="3"/>
  <c r="BF277" i="3"/>
  <c r="BF281" i="3"/>
  <c r="BF289" i="3"/>
  <c r="BF297" i="3"/>
  <c r="BF332" i="3"/>
  <c r="BF333" i="3"/>
  <c r="BF357" i="3"/>
  <c r="BF437" i="3"/>
  <c r="BF438" i="3"/>
  <c r="BF448" i="3"/>
  <c r="BF452" i="3"/>
  <c r="BF466" i="3"/>
  <c r="BF471" i="3"/>
  <c r="BF475" i="3"/>
  <c r="BF495" i="3"/>
  <c r="BF524" i="3"/>
  <c r="BF534" i="3"/>
  <c r="BF540" i="3"/>
  <c r="BF569" i="3"/>
  <c r="BF576" i="3"/>
  <c r="BF584" i="3"/>
  <c r="BF596" i="3"/>
  <c r="BF605" i="3"/>
  <c r="BF607" i="3"/>
  <c r="BF617" i="3"/>
  <c r="BF633" i="3"/>
  <c r="BF635" i="3"/>
  <c r="BF639" i="3"/>
  <c r="BF658" i="3"/>
  <c r="BF662" i="3"/>
  <c r="BF666" i="3"/>
  <c r="BF672" i="3"/>
  <c r="BF691" i="3"/>
  <c r="BF715" i="3"/>
  <c r="BF719" i="3"/>
  <c r="BF736" i="3"/>
  <c r="BF738" i="3"/>
  <c r="BF761" i="3"/>
  <c r="BF769" i="3"/>
  <c r="BF794" i="3"/>
  <c r="BF800" i="3"/>
  <c r="BF808" i="3"/>
  <c r="BF813" i="3"/>
  <c r="BF814" i="3"/>
  <c r="BF819" i="3"/>
  <c r="BF840" i="3"/>
  <c r="BF852" i="3"/>
  <c r="BF856" i="3"/>
  <c r="BF858" i="3"/>
  <c r="BF862" i="3"/>
  <c r="BF869" i="3"/>
  <c r="BF894" i="3"/>
  <c r="BF907" i="3"/>
  <c r="BF925" i="3"/>
  <c r="BF931" i="3"/>
  <c r="BF939" i="3"/>
  <c r="BF953" i="3"/>
  <c r="BF955" i="3"/>
  <c r="BF957" i="3"/>
  <c r="BF961" i="3"/>
  <c r="BF973" i="3"/>
  <c r="BF975" i="3"/>
  <c r="BF988" i="3"/>
  <c r="BF1004" i="3"/>
  <c r="BF1046" i="3"/>
  <c r="BF1050" i="3"/>
  <c r="J128" i="2"/>
  <c r="BF145" i="2"/>
  <c r="BF149" i="2"/>
  <c r="BF152" i="2"/>
  <c r="BF170" i="2"/>
  <c r="BF204" i="2"/>
  <c r="BF240" i="2"/>
  <c r="BF288" i="2"/>
  <c r="BF292" i="2"/>
  <c r="BF294" i="2"/>
  <c r="BF297" i="2"/>
  <c r="BF299" i="2"/>
  <c r="BF300" i="2"/>
  <c r="BF319" i="2"/>
  <c r="BF323" i="2"/>
  <c r="BF343" i="2"/>
  <c r="BF347" i="2"/>
  <c r="BF355" i="2"/>
  <c r="BF370" i="2"/>
  <c r="BF378" i="2"/>
  <c r="BF393" i="2"/>
  <c r="BF405" i="2"/>
  <c r="BF463" i="2"/>
  <c r="BF487" i="2"/>
  <c r="BF488" i="2"/>
  <c r="BF490" i="2"/>
  <c r="F92" i="2"/>
  <c r="BF156" i="2"/>
  <c r="BF200" i="2"/>
  <c r="BF261" i="2"/>
  <c r="BF271" i="2"/>
  <c r="BF277" i="2"/>
  <c r="BF284" i="2"/>
  <c r="BF301" i="2"/>
  <c r="BF305" i="2"/>
  <c r="BF333" i="2"/>
  <c r="BF340" i="2"/>
  <c r="BF341" i="2"/>
  <c r="BF382" i="2"/>
  <c r="BF392" i="2"/>
  <c r="BF420" i="2"/>
  <c r="BF425" i="2"/>
  <c r="BF426" i="2"/>
  <c r="BF434" i="2"/>
  <c r="BF458" i="2"/>
  <c r="E85" i="2"/>
  <c r="BF137" i="2"/>
  <c r="BF150" i="2"/>
  <c r="BF153" i="2"/>
  <c r="BF155" i="2"/>
  <c r="BF159" i="2"/>
  <c r="BF177" i="2"/>
  <c r="BF181" i="2"/>
  <c r="BF192" i="2"/>
  <c r="BF220" i="2"/>
  <c r="BF244" i="2"/>
  <c r="BF257" i="2"/>
  <c r="BF296" i="2"/>
  <c r="BF312" i="2"/>
  <c r="BF351" i="2"/>
  <c r="BF366" i="2"/>
  <c r="BF401" i="2"/>
  <c r="BF409" i="2"/>
  <c r="BF141" i="2"/>
  <c r="BF151" i="2"/>
  <c r="BF165" i="2"/>
  <c r="BF214" i="2"/>
  <c r="BF228" i="2"/>
  <c r="BF232" i="2"/>
  <c r="BF253" i="2"/>
  <c r="BF265" i="2"/>
  <c r="BF293" i="2"/>
  <c r="BF302" i="2"/>
  <c r="BF327" i="2"/>
  <c r="BF361" i="2"/>
  <c r="BF387" i="2"/>
  <c r="BF397" i="2"/>
  <c r="BF414" i="2"/>
  <c r="BF430" i="2"/>
  <c r="BF445" i="2"/>
  <c r="BF452" i="2"/>
  <c r="BF469" i="2"/>
  <c r="BF477" i="2"/>
  <c r="F35" i="2"/>
  <c r="BB95" i="1" s="1"/>
  <c r="F37" i="3"/>
  <c r="BD96" i="1" s="1"/>
  <c r="F36" i="3"/>
  <c r="BC96" i="1" s="1"/>
  <c r="J35" i="5"/>
  <c r="AV99" i="1" s="1"/>
  <c r="F38" i="5"/>
  <c r="BC99" i="1" s="1"/>
  <c r="F35" i="7"/>
  <c r="AZ101" i="1" s="1"/>
  <c r="F39" i="7"/>
  <c r="BD101" i="1" s="1"/>
  <c r="F35" i="8"/>
  <c r="AZ102" i="1" s="1"/>
  <c r="F38" i="8"/>
  <c r="BC102" i="1" s="1"/>
  <c r="F37" i="9"/>
  <c r="BB103" i="1" s="1"/>
  <c r="F37" i="10"/>
  <c r="BD105" i="1" s="1"/>
  <c r="F35" i="11"/>
  <c r="AZ106" i="1" s="1"/>
  <c r="F37" i="11"/>
  <c r="BB106" i="1" s="1"/>
  <c r="F37" i="12"/>
  <c r="BD107" i="1" s="1"/>
  <c r="F33" i="12"/>
  <c r="AZ107" i="1" s="1"/>
  <c r="J33" i="13"/>
  <c r="AV108" i="1" s="1"/>
  <c r="J33" i="14"/>
  <c r="AV109" i="1" s="1"/>
  <c r="F33" i="14"/>
  <c r="AZ109" i="1" s="1"/>
  <c r="F37" i="14"/>
  <c r="BD109" i="1" s="1"/>
  <c r="J33" i="16"/>
  <c r="AV111" i="1" s="1"/>
  <c r="F33" i="16"/>
  <c r="AZ111" i="1" s="1"/>
  <c r="F36" i="2"/>
  <c r="BC95" i="1" s="1"/>
  <c r="J33" i="3"/>
  <c r="AV96" i="1" s="1"/>
  <c r="F35" i="4"/>
  <c r="BB97" i="1" s="1"/>
  <c r="F36" i="4"/>
  <c r="BC97" i="1" s="1"/>
  <c r="F39" i="5"/>
  <c r="BD99" i="1" s="1"/>
  <c r="F35" i="6"/>
  <c r="AZ100" i="1" s="1"/>
  <c r="J35" i="7"/>
  <c r="AV101" i="1" s="1"/>
  <c r="J35" i="8"/>
  <c r="AV102" i="1" s="1"/>
  <c r="F38" i="9"/>
  <c r="BC103" i="1" s="1"/>
  <c r="F33" i="10"/>
  <c r="AZ105" i="1" s="1"/>
  <c r="F39" i="11"/>
  <c r="BD106" i="1" s="1"/>
  <c r="F38" i="11"/>
  <c r="BC106" i="1" s="1"/>
  <c r="J35" i="11"/>
  <c r="AV106" i="1" s="1"/>
  <c r="F36" i="12"/>
  <c r="BC107" i="1" s="1"/>
  <c r="F35" i="12"/>
  <c r="BB107" i="1" s="1"/>
  <c r="F35" i="13"/>
  <c r="BB108" i="1" s="1"/>
  <c r="F36" i="13"/>
  <c r="BC108" i="1" s="1"/>
  <c r="F36" i="14"/>
  <c r="BC109" i="1" s="1"/>
  <c r="F37" i="15"/>
  <c r="BD110" i="1" s="1"/>
  <c r="J33" i="15"/>
  <c r="AV110" i="1"/>
  <c r="F36" i="16"/>
  <c r="BC111" i="1" s="1"/>
  <c r="F35" i="16"/>
  <c r="BB111" i="1"/>
  <c r="J33" i="2"/>
  <c r="AV95" i="1" s="1"/>
  <c r="F35" i="3"/>
  <c r="BB96" i="1" s="1"/>
  <c r="F33" i="4"/>
  <c r="AZ97" i="1" s="1"/>
  <c r="J33" i="4"/>
  <c r="AV97" i="1" s="1"/>
  <c r="F37" i="5"/>
  <c r="BB99" i="1" s="1"/>
  <c r="F37" i="6"/>
  <c r="BB100" i="1"/>
  <c r="F39" i="6"/>
  <c r="BD100" i="1" s="1"/>
  <c r="F38" i="7"/>
  <c r="BC101" i="1"/>
  <c r="F37" i="8"/>
  <c r="BB102" i="1" s="1"/>
  <c r="F39" i="9"/>
  <c r="BD103" i="1" s="1"/>
  <c r="F35" i="9"/>
  <c r="AZ103" i="1"/>
  <c r="F36" i="10"/>
  <c r="BC105" i="1" s="1"/>
  <c r="AS94" i="1"/>
  <c r="F37" i="2"/>
  <c r="BD95" i="1" s="1"/>
  <c r="F33" i="2"/>
  <c r="AZ95" i="1" s="1"/>
  <c r="F33" i="3"/>
  <c r="AZ96" i="1" s="1"/>
  <c r="F37" i="4"/>
  <c r="BD97" i="1" s="1"/>
  <c r="F35" i="5"/>
  <c r="AZ99" i="1" s="1"/>
  <c r="J35" i="6"/>
  <c r="AV100" i="1" s="1"/>
  <c r="F38" i="6"/>
  <c r="BC100" i="1" s="1"/>
  <c r="F37" i="7"/>
  <c r="BB101" i="1" s="1"/>
  <c r="F39" i="8"/>
  <c r="BD102" i="1" s="1"/>
  <c r="J35" i="9"/>
  <c r="AV103" i="1" s="1"/>
  <c r="J33" i="10"/>
  <c r="AV105" i="1" s="1"/>
  <c r="F35" i="10"/>
  <c r="BB105" i="1" s="1"/>
  <c r="J33" i="12"/>
  <c r="AV107" i="1" s="1"/>
  <c r="F33" i="13"/>
  <c r="AZ108" i="1" s="1"/>
  <c r="F37" i="13"/>
  <c r="BD108" i="1" s="1"/>
  <c r="F35" i="14"/>
  <c r="BB109" i="1" s="1"/>
  <c r="F33" i="15"/>
  <c r="AZ110" i="1" s="1"/>
  <c r="F36" i="15"/>
  <c r="BC110" i="1" s="1"/>
  <c r="F35" i="15"/>
  <c r="BB110" i="1" s="1"/>
  <c r="F37" i="16"/>
  <c r="BD111" i="1" s="1"/>
  <c r="P128" i="9" l="1"/>
  <c r="AU103" i="1" s="1"/>
  <c r="R127" i="5"/>
  <c r="T123" i="13"/>
  <c r="T122" i="13"/>
  <c r="P126" i="7"/>
  <c r="AU101" i="1"/>
  <c r="R124" i="4"/>
  <c r="R123" i="4"/>
  <c r="R123" i="13"/>
  <c r="R122" i="13"/>
  <c r="T132" i="12"/>
  <c r="T125" i="12"/>
  <c r="T124" i="4"/>
  <c r="T123" i="4"/>
  <c r="R512" i="3"/>
  <c r="P127" i="14"/>
  <c r="P126" i="14" s="1"/>
  <c r="AU109" i="1" s="1"/>
  <c r="P132" i="12"/>
  <c r="P125" i="12" s="1"/>
  <c r="AU107" i="1" s="1"/>
  <c r="R126" i="10"/>
  <c r="R125" i="10"/>
  <c r="T135" i="5"/>
  <c r="T127" i="5" s="1"/>
  <c r="P127" i="11"/>
  <c r="P126" i="11"/>
  <c r="AU106" i="1" s="1"/>
  <c r="R128" i="9"/>
  <c r="R126" i="6"/>
  <c r="P135" i="5"/>
  <c r="P512" i="3"/>
  <c r="P142" i="3" s="1"/>
  <c r="AU96" i="1" s="1"/>
  <c r="T143" i="3"/>
  <c r="P123" i="13"/>
  <c r="P122" i="13" s="1"/>
  <c r="AU108" i="1" s="1"/>
  <c r="R143" i="3"/>
  <c r="R142" i="3"/>
  <c r="P126" i="10"/>
  <c r="P125" i="10"/>
  <c r="AU105" i="1"/>
  <c r="P124" i="4"/>
  <c r="P123" i="4" s="1"/>
  <c r="AU97" i="1" s="1"/>
  <c r="P133" i="6"/>
  <c r="P126" i="6"/>
  <c r="AU100" i="1" s="1"/>
  <c r="T135" i="2"/>
  <c r="T134" i="2"/>
  <c r="T128" i="9"/>
  <c r="R134" i="2"/>
  <c r="R127" i="14"/>
  <c r="R126" i="14"/>
  <c r="T126" i="10"/>
  <c r="T125" i="10" s="1"/>
  <c r="T133" i="6"/>
  <c r="T126" i="6"/>
  <c r="P127" i="5"/>
  <c r="AU99" i="1" s="1"/>
  <c r="T126" i="7"/>
  <c r="T512" i="3"/>
  <c r="P135" i="2"/>
  <c r="P134" i="2" s="1"/>
  <c r="AU95" i="1" s="1"/>
  <c r="BK135" i="2"/>
  <c r="J135" i="2"/>
  <c r="J97" i="2" s="1"/>
  <c r="BK1052" i="3"/>
  <c r="J1052" i="3"/>
  <c r="J120" i="3"/>
  <c r="BK133" i="6"/>
  <c r="J133" i="6"/>
  <c r="J101" i="6"/>
  <c r="BK123" i="13"/>
  <c r="J123" i="13" s="1"/>
  <c r="J97" i="13" s="1"/>
  <c r="BK123" i="15"/>
  <c r="J123" i="15"/>
  <c r="J97" i="15" s="1"/>
  <c r="BK134" i="15"/>
  <c r="J134" i="15"/>
  <c r="J99" i="15"/>
  <c r="BK123" i="16"/>
  <c r="J123" i="16"/>
  <c r="J97" i="16"/>
  <c r="J131" i="16"/>
  <c r="J100" i="16" s="1"/>
  <c r="BK485" i="2"/>
  <c r="J485" i="2"/>
  <c r="J112" i="2"/>
  <c r="BK127" i="6"/>
  <c r="J127" i="6"/>
  <c r="J99" i="6"/>
  <c r="BK135" i="9"/>
  <c r="J135" i="9" s="1"/>
  <c r="J102" i="9" s="1"/>
  <c r="BK132" i="12"/>
  <c r="J132" i="12"/>
  <c r="J99" i="12" s="1"/>
  <c r="BK124" i="4"/>
  <c r="J124" i="4"/>
  <c r="J97" i="4"/>
  <c r="BK127" i="7"/>
  <c r="J127" i="7"/>
  <c r="J99" i="7"/>
  <c r="BK125" i="8"/>
  <c r="J125" i="8" s="1"/>
  <c r="J99" i="8" s="1"/>
  <c r="BK129" i="9"/>
  <c r="J129" i="9"/>
  <c r="J99" i="9" s="1"/>
  <c r="BK127" i="14"/>
  <c r="J127" i="14"/>
  <c r="J97" i="14"/>
  <c r="BK303" i="2"/>
  <c r="J303" i="2"/>
  <c r="J100" i="2"/>
  <c r="BK512" i="3"/>
  <c r="J512" i="3" s="1"/>
  <c r="J105" i="3" s="1"/>
  <c r="BK126" i="10"/>
  <c r="J126" i="10"/>
  <c r="J97" i="10" s="1"/>
  <c r="BK127" i="11"/>
  <c r="J127" i="11"/>
  <c r="J99" i="11"/>
  <c r="J126" i="12"/>
  <c r="J97" i="12"/>
  <c r="BK127" i="5"/>
  <c r="J127" i="5"/>
  <c r="F34" i="2"/>
  <c r="BA95" i="1" s="1"/>
  <c r="F34" i="4"/>
  <c r="BA97" i="1" s="1"/>
  <c r="J36" i="5"/>
  <c r="AW99" i="1" s="1"/>
  <c r="AT99" i="1" s="1"/>
  <c r="J36" i="6"/>
  <c r="AW100" i="1"/>
  <c r="AT100" i="1"/>
  <c r="F36" i="8"/>
  <c r="BA102" i="1" s="1"/>
  <c r="BB98" i="1"/>
  <c r="AX98" i="1"/>
  <c r="AZ98" i="1"/>
  <c r="AV98" i="1" s="1"/>
  <c r="F34" i="10"/>
  <c r="BA105" i="1" s="1"/>
  <c r="J34" i="12"/>
  <c r="AW107" i="1" s="1"/>
  <c r="AT107" i="1" s="1"/>
  <c r="J34" i="14"/>
  <c r="AW109" i="1"/>
  <c r="AT109" i="1" s="1"/>
  <c r="F34" i="3"/>
  <c r="BA96" i="1" s="1"/>
  <c r="J32" i="5"/>
  <c r="AG99" i="1" s="1"/>
  <c r="F36" i="7"/>
  <c r="BA101" i="1" s="1"/>
  <c r="J36" i="8"/>
  <c r="AW102" i="1" s="1"/>
  <c r="AT102" i="1" s="1"/>
  <c r="BC98" i="1"/>
  <c r="AY98" i="1"/>
  <c r="BD98" i="1"/>
  <c r="J34" i="10"/>
  <c r="AW105" i="1" s="1"/>
  <c r="AT105" i="1" s="1"/>
  <c r="J34" i="13"/>
  <c r="AW108" i="1"/>
  <c r="AT108" i="1" s="1"/>
  <c r="F34" i="15"/>
  <c r="BA110" i="1" s="1"/>
  <c r="F34" i="16"/>
  <c r="BA111" i="1" s="1"/>
  <c r="J34" i="2"/>
  <c r="AW95" i="1" s="1"/>
  <c r="AT95" i="1" s="1"/>
  <c r="J34" i="4"/>
  <c r="AW97" i="1"/>
  <c r="AT97" i="1" s="1"/>
  <c r="F36" i="5"/>
  <c r="BA99" i="1" s="1"/>
  <c r="F36" i="6"/>
  <c r="BA100" i="1" s="1"/>
  <c r="J36" i="7"/>
  <c r="AW101" i="1" s="1"/>
  <c r="AT101" i="1" s="1"/>
  <c r="F36" i="9"/>
  <c r="BA103" i="1"/>
  <c r="BB104" i="1"/>
  <c r="AX104" i="1"/>
  <c r="AZ104" i="1"/>
  <c r="AV104" i="1"/>
  <c r="BC104" i="1"/>
  <c r="AY104" i="1"/>
  <c r="J36" i="11"/>
  <c r="AW106" i="1"/>
  <c r="AT106" i="1" s="1"/>
  <c r="F34" i="13"/>
  <c r="BA108" i="1" s="1"/>
  <c r="F34" i="14"/>
  <c r="BA109" i="1" s="1"/>
  <c r="J34" i="3"/>
  <c r="AW96" i="1" s="1"/>
  <c r="AT96" i="1" s="1"/>
  <c r="J36" i="9"/>
  <c r="AW103" i="1"/>
  <c r="AT103" i="1" s="1"/>
  <c r="BD104" i="1"/>
  <c r="F36" i="11"/>
  <c r="BA106" i="1"/>
  <c r="F34" i="12"/>
  <c r="BA107" i="1"/>
  <c r="J34" i="15"/>
  <c r="AW110" i="1"/>
  <c r="AT110" i="1" s="1"/>
  <c r="J34" i="16"/>
  <c r="AW111" i="1" s="1"/>
  <c r="AT111" i="1" s="1"/>
  <c r="BK142" i="3" l="1"/>
  <c r="J142" i="3" s="1"/>
  <c r="J30" i="3" s="1"/>
  <c r="AG96" i="1" s="1"/>
  <c r="T142" i="3"/>
  <c r="BK122" i="13"/>
  <c r="J122" i="13"/>
  <c r="J96" i="13" s="1"/>
  <c r="BK125" i="12"/>
  <c r="J125" i="12"/>
  <c r="BK126" i="7"/>
  <c r="J126" i="7" s="1"/>
  <c r="J32" i="7" s="1"/>
  <c r="AG101" i="1" s="1"/>
  <c r="BK124" i="8"/>
  <c r="J124" i="8"/>
  <c r="BK123" i="4"/>
  <c r="J123" i="4" s="1"/>
  <c r="J30" i="4" s="1"/>
  <c r="AG97" i="1" s="1"/>
  <c r="BK126" i="11"/>
  <c r="J126" i="11"/>
  <c r="J98" i="11"/>
  <c r="BK126" i="14"/>
  <c r="J126" i="14" s="1"/>
  <c r="J96" i="14" s="1"/>
  <c r="BK126" i="6"/>
  <c r="J126" i="6" s="1"/>
  <c r="J98" i="6" s="1"/>
  <c r="BK125" i="10"/>
  <c r="J125" i="10"/>
  <c r="J96" i="10" s="1"/>
  <c r="BK122" i="15"/>
  <c r="J122" i="15"/>
  <c r="J96" i="15"/>
  <c r="BK122" i="16"/>
  <c r="J122" i="16" s="1"/>
  <c r="J96" i="16" s="1"/>
  <c r="BK134" i="2"/>
  <c r="J134" i="2" s="1"/>
  <c r="J96" i="2" s="1"/>
  <c r="BK128" i="9"/>
  <c r="J128" i="9"/>
  <c r="J98" i="9" s="1"/>
  <c r="AN99" i="1"/>
  <c r="J98" i="5"/>
  <c r="J41" i="5"/>
  <c r="AN96" i="1"/>
  <c r="J96" i="3"/>
  <c r="J39" i="3"/>
  <c r="AU98" i="1"/>
  <c r="J32" i="8"/>
  <c r="AG102" i="1"/>
  <c r="BD94" i="1"/>
  <c r="W33" i="1"/>
  <c r="AU104" i="1"/>
  <c r="J30" i="12"/>
  <c r="AG107" i="1"/>
  <c r="BA98" i="1"/>
  <c r="AW98" i="1"/>
  <c r="AT98" i="1"/>
  <c r="BB94" i="1"/>
  <c r="AX94" i="1"/>
  <c r="AZ94" i="1"/>
  <c r="AV94" i="1"/>
  <c r="AK29" i="1" s="1"/>
  <c r="BA104" i="1"/>
  <c r="AW104" i="1"/>
  <c r="AT104" i="1"/>
  <c r="BC94" i="1"/>
  <c r="W32" i="1"/>
  <c r="J41" i="7" l="1"/>
  <c r="J41" i="8"/>
  <c r="J39" i="12"/>
  <c r="J39" i="4"/>
  <c r="J96" i="4"/>
  <c r="J98" i="8"/>
  <c r="J96" i="12"/>
  <c r="J98" i="7"/>
  <c r="AN107" i="1"/>
  <c r="AN102" i="1"/>
  <c r="AN97" i="1"/>
  <c r="AN101" i="1"/>
  <c r="J30" i="2"/>
  <c r="AG95" i="1" s="1"/>
  <c r="J30" i="15"/>
  <c r="AG110" i="1"/>
  <c r="W29" i="1"/>
  <c r="W31" i="1"/>
  <c r="J30" i="13"/>
  <c r="AG108" i="1"/>
  <c r="AN108" i="1" s="1"/>
  <c r="J32" i="9"/>
  <c r="AG103" i="1"/>
  <c r="J30" i="10"/>
  <c r="AG105" i="1" s="1"/>
  <c r="J32" i="6"/>
  <c r="AG100" i="1"/>
  <c r="AY94" i="1"/>
  <c r="AU94" i="1"/>
  <c r="J30" i="14"/>
  <c r="AG109" i="1"/>
  <c r="J30" i="16"/>
  <c r="AG111" i="1" s="1"/>
  <c r="J32" i="11"/>
  <c r="AG106" i="1"/>
  <c r="BA94" i="1"/>
  <c r="W30" i="1" s="1"/>
  <c r="J39" i="14" l="1"/>
  <c r="J39" i="10"/>
  <c r="J41" i="11"/>
  <c r="J39" i="15"/>
  <c r="J41" i="9"/>
  <c r="J39" i="16"/>
  <c r="J39" i="2"/>
  <c r="J41" i="6"/>
  <c r="J39" i="13"/>
  <c r="AN100" i="1"/>
  <c r="AN109" i="1"/>
  <c r="AN105" i="1"/>
  <c r="AN95" i="1"/>
  <c r="AN106" i="1"/>
  <c r="AN103" i="1"/>
  <c r="AN110" i="1"/>
  <c r="AN111" i="1"/>
  <c r="AG104" i="1"/>
  <c r="AG98" i="1"/>
  <c r="AW94" i="1"/>
  <c r="AK30" i="1" s="1"/>
  <c r="AN98" i="1" l="1"/>
  <c r="AN104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<sst xmlns="http://schemas.openxmlformats.org/spreadsheetml/2006/main" count="26880" uniqueCount="3308">
  <si>
    <t>Export Komplet</t>
  </si>
  <si>
    <t/>
  </si>
  <si>
    <t>2.0</t>
  </si>
  <si>
    <t>ZAMOK</t>
  </si>
  <si>
    <t>False</t>
  </si>
  <si>
    <t>{05fd0ca4-d262-4e6d-9f84-5124db70ee23}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</si>
  <si>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</si>
  <si>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</si>
  <si>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</si>
  <si>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</si>
  <si>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</si>
  <si>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</si>
  <si>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2023_S_218</t>
  </si>
  <si>
    <t>Stavba:</t>
  </si>
  <si>
    <t>ZNÍŽENIE ENERGITECKEJ NÁROČNOSTI BUDOVY OcÚ S KULTÚRNYM DOMOM ZVONČIN</t>
  </si>
  <si>
    <t>JKSO:</t>
  </si>
  <si>
    <t>KS:</t>
  </si>
  <si>
    <t>Miesto:</t>
  </si>
  <si>
    <t>ZVONČIN</t>
  </si>
  <si>
    <t>Dátum:</t>
  </si>
  <si>
    <t>24. 4. 2023</t>
  </si>
  <si>
    <t>Objednávateľ:</t>
  </si>
  <si>
    <t>IČO:</t>
  </si>
  <si>
    <t>Obec Zvončín</t>
  </si>
  <si>
    <t>IČ DPH:</t>
  </si>
  <si>
    <t>Zhotoviteľ:</t>
  </si>
  <si>
    <t xml:space="preserve"> </t>
  </si>
  <si>
    <t>Projektant:</t>
  </si>
  <si>
    <t>HR PROJECT, s.r.o.</t>
  </si>
  <si>
    <t>True</t>
  </si>
  <si>
    <t>Spracovateľ:</t>
  </si>
  <si>
    <t>Vladimír Pilnik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</si>
  <si>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</si>
  <si>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</si>
  <si>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</si>
  <si>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</si>
  <si>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</si>
  <si>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</si>
  <si>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</si>
  <si>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</si>
  <si>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</si>
  <si>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</si>
  <si>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</si>
  <si>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</si>
  <si>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</si>
  <si>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</si>
  <si>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</si>
  <si>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</si>
  <si>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</si>
  <si>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</si>
  <si>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</si>
  <si>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</si>
  <si>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</si>
  <si>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</si>
  <si>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</si>
  <si>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</si>
  <si>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</si>
  <si>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</si>
  <si>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</si>
  <si>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</si>
  <si>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</si>
  <si>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</si>
  <si>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</si>
  <si>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</si>
  <si>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</si>
  <si>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</si>
  <si>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</si>
  <si>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</si>
  <si>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</si>
  <si>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</si>
  <si>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</si>
  <si>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</si>
  <si>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</si>
  <si>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</si>
  <si>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</si>
  <si>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</si>
  <si>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</si>
  <si>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</si>
  <si>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</si>
  <si>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</si>
  <si>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</si>
  <si>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</si>
  <si>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{40a00e24-1c0a-429a-8ff2-cc7d2d00ab13}</t>
  </si>
  <si>
    <t>02</t>
  </si>
  <si>
    <t>Architektonicko-stavebné riešenie</t>
  </si>
  <si>
    <t>{640e337b-c79d-483c-bae4-1540447bfd53}</t>
  </si>
  <si>
    <t>03</t>
  </si>
  <si>
    <t>Zdravotechnika</t>
  </si>
  <si>
    <t>{e901a4b7-88db-4206-9221-1893cd02b281}</t>
  </si>
  <si>
    <t>04</t>
  </si>
  <si>
    <t>Elektroinštalácia</t>
  </si>
  <si>
    <t>{dcbb12b0-4e38-4453-b3ed-3c35d1648783}</t>
  </si>
  <si>
    <t>Svetelná a zásuvková inštalácia</t>
  </si>
  <si>
    <t>Časť</t>
  </si>
  <si>
    <t>2</t>
  </si>
  <si>
    <t>{94635840-3f56-4231-930a-aeca8b6d7c0d}</t>
  </si>
  <si>
    <t>Slaboprúdové rozvody, EZS</t>
  </si>
  <si>
    <t>{5927e2ed-8da3-416e-918d-f71bea63b29b}</t>
  </si>
  <si>
    <t>Javisková technológia /audiotechnika/</t>
  </si>
  <si>
    <t>{1e04677c-b18b-4043-a502-ada5accb862b}</t>
  </si>
  <si>
    <t>Fotovoltaika</t>
  </si>
  <si>
    <t>{084bfe2c-bcde-47c2-974e-d2021f438a9d}</t>
  </si>
  <si>
    <t>05</t>
  </si>
  <si>
    <t>Bleskozvod a uzemnenie</t>
  </si>
  <si>
    <t>{90aa6587-2a84-4737-8c39-504e45d5afce}</t>
  </si>
  <si>
    <t>Ústredné vykurovanie</t>
  </si>
  <si>
    <t>{ca0123a4-4008-4148-b5ea-5cde3ef988ff}</t>
  </si>
  <si>
    <t>###NOINSERT###</t>
  </si>
  <si>
    <t>Kotolňa - časť Meranie a regulácia</t>
  </si>
  <si>
    <t>{f57d4026-3fad-477c-ab4a-26c0001b1ba9}</t>
  </si>
  <si>
    <t>06</t>
  </si>
  <si>
    <t>Plynoinštalácia</t>
  </si>
  <si>
    <t>{af764578-4c8a-4112-9f3a-dcdf310a6730}</t>
  </si>
  <si>
    <t>07</t>
  </si>
  <si>
    <t>Elektrická požiarna signalizácia</t>
  </si>
  <si>
    <t>{648483cf-a5d5-40b3-88ea-315007f7f2da}</t>
  </si>
  <si>
    <t>08</t>
  </si>
  <si>
    <t>Hlasová signalizácia požiaru</t>
  </si>
  <si>
    <t>{201cf5de-0049-4dc4-b51f-9176c7ed3690}</t>
  </si>
  <si>
    <t>09</t>
  </si>
  <si>
    <t>Zariadenie na odvod tepla a splodín horenia</t>
  </si>
  <si>
    <t>{13f18bae-67f0-4bdb-9c97-d2d8ec9b8bcd}</t>
  </si>
  <si>
    <t>10</t>
  </si>
  <si>
    <t>Vzduchotechnika - rekuperácia</t>
  </si>
  <si>
    <t>{769bc571-e62f-4736-af62-d9dcec2b4c52}</t>
  </si>
  <si>
    <t>KRYCÍ LIST ROZPOČTU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</si>
  <si>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</si>
  <si>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</si>
  <si>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</si>
  <si>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</si>
  <si>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</si>
  <si>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</si>
  <si>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</si>
  <si>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</si>
  <si>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</si>
  <si>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</si>
  <si>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</si>
  <si>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</si>
  <si>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</si>
  <si>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725 - Zdravotechnika - zariaďovacie predmety</t>
  </si>
  <si>
    <t xml:space="preserve">    731 - Ústredné kúrenie -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</si>
  <si>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</si>
  <si>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</si>
  <si>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</si>
  <si>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</si>
  <si>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</si>
  <si>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</si>
  <si>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</si>
  <si>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>M - Práce a dodávky M</t>
  </si>
  <si>
    <t xml:space="preserve">    22-M - Montáže oznamovacích a zabezpečovacích zariadení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</si>
  <si>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</si>
  <si>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</si>
  <si>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</si>
  <si>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</si>
  <si>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</si>
  <si>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</si>
  <si>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</si>
  <si>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</si>
  <si>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</si>
  <si>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</si>
  <si>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</si>
  <si>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</si>
  <si>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</si>
  <si>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</si>
  <si>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</si>
  <si>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</si>
  <si>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</si>
  <si>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</si>
  <si>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113107111.S</t>
  </si>
  <si>
    <t>Odstránenie krytu v ploche do 200 m2 z kameniva ťaženého, hr. do 100 mm,  -0,16000t</t>
  </si>
  <si>
    <t>m2</t>
  </si>
  <si>
    <t>4</t>
  </si>
  <si>
    <t>177097478</t>
  </si>
  <si>
    <t>VV</t>
  </si>
  <si>
    <t>Výmera - B8</t>
  </si>
  <si>
    <t>0,4*(51,22+0,35+2,52)*1,05</t>
  </si>
  <si>
    <t>Súčet</t>
  </si>
  <si>
    <t>113107131.S</t>
  </si>
  <si>
    <t>Odstránenie krytu v ploche do 200 m2 z betónu prostého, hr. vrstvy do 150 mm,  -0,22500t</t>
  </si>
  <si>
    <t>-2057455425</t>
  </si>
  <si>
    <t>3</t>
  </si>
  <si>
    <t>131211101.S</t>
  </si>
  <si>
    <t>Hĺbenie jám v  hornine tr.3 súdržných - ručným náradím</t>
  </si>
  <si>
    <t>m3</t>
  </si>
  <si>
    <t>-744859289</t>
  </si>
  <si>
    <t>Výmera 1.NP - B22/B23</t>
  </si>
  <si>
    <t>(4,21*3,5)*1,1*1,05+1*1*0,65*1,05</t>
  </si>
  <si>
    <t>131211119.S</t>
  </si>
  <si>
    <t>Príplatok za lepivosť pri hĺbení jám ručným náradím v hornine tr. 3</t>
  </si>
  <si>
    <t>-352333220</t>
  </si>
  <si>
    <t>5</t>
  </si>
  <si>
    <t>162201211.S</t>
  </si>
  <si>
    <t>Vodorovné premiestnenie výkopku horniny tr. 1 až 4 stavebným fúrikom do 10 m v rovine alebo vo svahu do 1:5</t>
  </si>
  <si>
    <t>-1285888818</t>
  </si>
  <si>
    <t>6</t>
  </si>
  <si>
    <t>162201219.S</t>
  </si>
  <si>
    <t>Príplatok za k.ď. 10m v rovine alebo vo svahu do 1:5 k vodorov. premiestneniu výkopku stavebným fúrikom horn. tr.1 až 4</t>
  </si>
  <si>
    <t>-114819682</t>
  </si>
  <si>
    <t>7</t>
  </si>
  <si>
    <t>162501102.S</t>
  </si>
  <si>
    <t>Vodorovné premiestnenie výkopku po spevnenej ceste z horniny tr.1-4, do 100 m3 na vzdialenosť do 3000 m</t>
  </si>
  <si>
    <t>-765781230</t>
  </si>
  <si>
    <t>8</t>
  </si>
  <si>
    <t>162501105.S</t>
  </si>
  <si>
    <t>Vodorovné premiestnenie výkopku po spevnenej ceste z horniny tr.1-4, do 100 m3, príplatok k cene za každých ďalšich a začatých 1000 m</t>
  </si>
  <si>
    <t>592401813</t>
  </si>
  <si>
    <t>17,701*17 'Prepočítané koeficientom množstva</t>
  </si>
  <si>
    <t>9</t>
  </si>
  <si>
    <t>171201201.S</t>
  </si>
  <si>
    <t>Uloženie sypaniny na skládky do 100 m3</t>
  </si>
  <si>
    <t>-871812892</t>
  </si>
  <si>
    <t>171209002.S</t>
  </si>
  <si>
    <t>Poplatok za skládku - zemina a kamenivo (17 05) ostatné</t>
  </si>
  <si>
    <t>t</t>
  </si>
  <si>
    <t>-71200789</t>
  </si>
  <si>
    <t>22,718*1,89 'Prepočítané koeficientom množstva</t>
  </si>
  <si>
    <t>Ostatné konštrukcie a práce-búranie</t>
  </si>
  <si>
    <t>11</t>
  </si>
  <si>
    <t>919735123.S</t>
  </si>
  <si>
    <t>Rezanie existujúceho betónového krytu alebo podkladu hĺbky nad 100 do 150 mm</t>
  </si>
  <si>
    <t>m</t>
  </si>
  <si>
    <t>-1982193755</t>
  </si>
  <si>
    <t>4,21+3,5+1*4</t>
  </si>
  <si>
    <t>Výmera 1.NP - B24</t>
  </si>
  <si>
    <t>0,8*2+2*2</t>
  </si>
  <si>
    <t>12</t>
  </si>
  <si>
    <t>961021311.S</t>
  </si>
  <si>
    <t>Búranie základov alebo vybúranie otvorov plochy nad 4 m2, z muriva zmiešaného alebo kamenného,  -2,40800t</t>
  </si>
  <si>
    <t>447023424</t>
  </si>
  <si>
    <t>4,21*3,5*0,10*1,05</t>
  </si>
  <si>
    <t>1*1*0,10*1,05</t>
  </si>
  <si>
    <t>13</t>
  </si>
  <si>
    <t>961055111.S</t>
  </si>
  <si>
    <t>Búranie základov alebo vybúranie otvorov plochy nad 4 m2 v základoch železobetónových,  -2,40000t</t>
  </si>
  <si>
    <t>-2061690414</t>
  </si>
  <si>
    <t>4,21*3,5*0,15*1,05</t>
  </si>
  <si>
    <t>1*1*0,15*1,05</t>
  </si>
  <si>
    <t>0,8*2*0,1</t>
  </si>
  <si>
    <t>14</t>
  </si>
  <si>
    <t>962032231.S</t>
  </si>
  <si>
    <t>Búranie muriva alebo vybúranie otvorov plochy nad 4 m2 nadzákladového z tehál pálených, vápenopieskových, cementových na maltu,  -1,90500t</t>
  </si>
  <si>
    <t>-207840702</t>
  </si>
  <si>
    <t xml:space="preserve">Výmera </t>
  </si>
  <si>
    <t>0,5*1,15*2,33*1,05</t>
  </si>
  <si>
    <t>15</t>
  </si>
  <si>
    <t>962032232.S</t>
  </si>
  <si>
    <t>Búranie muriva alebo vybúranie otvorov plochy do 4 m2 nadzákladového z tehál pálených, vápenopieskových, cementových na maltu,  -1,90500t</t>
  </si>
  <si>
    <t>1812949778</t>
  </si>
  <si>
    <t>Výmera 1.NP B10/B25/B26/B27</t>
  </si>
  <si>
    <t>0,5*(0,38*0,24*2)*1,05</t>
  </si>
  <si>
    <t>0,25*(0,66*0,435*13)*1,05</t>
  </si>
  <si>
    <t>0,5*(0,9*0,9*2)*1,05</t>
  </si>
  <si>
    <t>0,5*(0,7*1,55*2)*1,05</t>
  </si>
  <si>
    <t>Výmera 2.NP</t>
  </si>
  <si>
    <t>0,3*(1,2*2,2)*1,05</t>
  </si>
  <si>
    <t>0,19*(1,06*2,1+2,64*3,76+2,15*2,64-0,65*2,02-0,8*2,02)*1,05</t>
  </si>
  <si>
    <t>0,25*(0,66*0,435*4)*1,05</t>
  </si>
  <si>
    <t>16</t>
  </si>
  <si>
    <t>965041341.S</t>
  </si>
  <si>
    <t>Búranie podkladov pod dlažby, liatych dlažieb a mazanín, škvarobetón hr. do 100 mm, plochy nad 4 m2 -1,60000t</t>
  </si>
  <si>
    <t>1871170527</t>
  </si>
  <si>
    <t>Výmera 1.PP - P2</t>
  </si>
  <si>
    <t>(66,45+2,79)*1,05*0,06</t>
  </si>
  <si>
    <t>Výmera 1.NP - P4</t>
  </si>
  <si>
    <t>(189,11)*1,05*0,06</t>
  </si>
  <si>
    <t>Výmera 1.NP - P5</t>
  </si>
  <si>
    <t>(24,16+5,96+6,06+5,81+3,32+0,96+0,98+3,6+1,65+3,28+0,96+0,95+5,98)*1,05*0,06</t>
  </si>
  <si>
    <t>17</t>
  </si>
  <si>
    <t>965042141.S</t>
  </si>
  <si>
    <t>Búranie podkladov pod dlažby, liatych dlažieb a mazanín,betón alebo liaty asfalt hr.do 100 mm, plochy nad 4 m2 -2,20000t</t>
  </si>
  <si>
    <t>1755221620</t>
  </si>
  <si>
    <t>Výmera 1.NP - P9</t>
  </si>
  <si>
    <t>58,35*0,06</t>
  </si>
  <si>
    <t>18</t>
  </si>
  <si>
    <t>965043341.S</t>
  </si>
  <si>
    <t>Búranie podkladov pod dlažby, liatych dlažieb a mazanín,betón s poterom,teracom hr.do 100 mm, plochy nad 4 m2  -2,20000t</t>
  </si>
  <si>
    <t>61697977</t>
  </si>
  <si>
    <t>Výmera 1.PP - P1/P2</t>
  </si>
  <si>
    <t>(66,45+2,79+28,17+16,36)*1,05*0,06</t>
  </si>
  <si>
    <t>Výmera 1.NP - P6</t>
  </si>
  <si>
    <t>(83,88)*1,05*0,06-(1,6*3,26+2,675*1,25)*1,05*0,06</t>
  </si>
  <si>
    <t>19</t>
  </si>
  <si>
    <t>965081812.S</t>
  </si>
  <si>
    <t>Búranie dlažieb, z kamen., cement., terazzových, čadičových alebo keramických, hr. nad 10 mm,  -0,06500t</t>
  </si>
  <si>
    <t>-1431074129</t>
  </si>
  <si>
    <t>(66,45+2,79)*1,05</t>
  </si>
  <si>
    <t>(4,55+0,96+0,98+3,6+1,65+3,28+0,96+0,95+5,98)*1,05</t>
  </si>
  <si>
    <t>968061125.S</t>
  </si>
  <si>
    <t>Vyvesenie dreveného dverného krídla do suti plochy do 2 m2, -0,02400t</t>
  </si>
  <si>
    <t>ks</t>
  </si>
  <si>
    <t>821083354</t>
  </si>
  <si>
    <t>Výmera 1.PP</t>
  </si>
  <si>
    <t>Výmera 1.NP</t>
  </si>
  <si>
    <t>21</t>
  </si>
  <si>
    <t>968061126.S</t>
  </si>
  <si>
    <t>Vyvesenie dreveného dverného krídla do suti plochy nad 2 m2, -0,02700t</t>
  </si>
  <si>
    <t>-823516192</t>
  </si>
  <si>
    <t>22</t>
  </si>
  <si>
    <t>968072455.S</t>
  </si>
  <si>
    <t>Vybúranie kovových dverových zárubní plochy do 2 m2,  -0,07600t</t>
  </si>
  <si>
    <t>528199638</t>
  </si>
  <si>
    <t>0,8*2,02+0,7*2,02+0,9*2,02</t>
  </si>
  <si>
    <t>0,8*2,02*9+0,6*2,02*8</t>
  </si>
  <si>
    <t>0,8*2,02*5+0,65*2,02*2+0,7*2,02</t>
  </si>
  <si>
    <t>23</t>
  </si>
  <si>
    <t>968072456.S</t>
  </si>
  <si>
    <t>Vybúranie kovových dverových zárubní plochy nad 2 m2,  -0,06300t</t>
  </si>
  <si>
    <t>458401471</t>
  </si>
  <si>
    <t>1,75*2,59</t>
  </si>
  <si>
    <t>24</t>
  </si>
  <si>
    <t>968081115.S</t>
  </si>
  <si>
    <t>Demontáž okien plastových, 1 bm obvodu - 0,007t</t>
  </si>
  <si>
    <t>-772438358</t>
  </si>
  <si>
    <t>(1,77*2+0,83*2)*2</t>
  </si>
  <si>
    <t>(0,5*2+0,78*2)*4+1,34*2+2,02*2+(2,2*2+1,56*2)*4+(1,94*2+1,45*2)*2+(2,02*2+1,4*2)*2+(0,8*2+0,48*2)*2+2*2+0,78*2+(0,5*2+0,78*2)*2+(0,48*2+0,78*2)*2</t>
  </si>
  <si>
    <t>1,45*2+1,47*2</t>
  </si>
  <si>
    <t>(2,02*2+1,4*2)*4+(1,95*2+1,47*2)+(2,2*2+1,56*2)</t>
  </si>
  <si>
    <t>25</t>
  </si>
  <si>
    <t>968081116.S</t>
  </si>
  <si>
    <t>Demontáž dverí plastových vchodových, 1 bm obvodu - 0,012t</t>
  </si>
  <si>
    <t>-830006199</t>
  </si>
  <si>
    <t>0,7*2+2,05*2+0,9*2+2,02*2+1,26*2+2,33*2+2,96*2+2,56*2</t>
  </si>
  <si>
    <t>26</t>
  </si>
  <si>
    <t>968081125.S</t>
  </si>
  <si>
    <t>Vyvesenie plastového dverného krídla do suti plochy do 2 m2, -0,02600t</t>
  </si>
  <si>
    <t>-875430333</t>
  </si>
  <si>
    <t>27</t>
  </si>
  <si>
    <t>968081126.S</t>
  </si>
  <si>
    <t>Vyvesenie plastového dverného krídla do suti plochy nad 2 m2, -0,03000t</t>
  </si>
  <si>
    <t>1295154922</t>
  </si>
  <si>
    <t>28</t>
  </si>
  <si>
    <t>971036009.S</t>
  </si>
  <si>
    <t>Jadrové vrty diamantovými korunkami do D 100 mm do stien - murivo tehlové -0,00013t</t>
  </si>
  <si>
    <t>cm</t>
  </si>
  <si>
    <t>545412994</t>
  </si>
  <si>
    <t>Výmera 1.NP - B25</t>
  </si>
  <si>
    <t>15*2*25</t>
  </si>
  <si>
    <t>Výmera 2.NP - B25</t>
  </si>
  <si>
    <t>3*2*25+2*40</t>
  </si>
  <si>
    <t>29</t>
  </si>
  <si>
    <t>976071111.S</t>
  </si>
  <si>
    <t>Vybúranie kovových madiel a zábradlí,  -0,03700t</t>
  </si>
  <si>
    <t>546920461</t>
  </si>
  <si>
    <t>2,36+2,40</t>
  </si>
  <si>
    <t>3,26+2,675</t>
  </si>
  <si>
    <t>30</t>
  </si>
  <si>
    <t>978013191.S</t>
  </si>
  <si>
    <t>Otlčenie omietok stien vnútorných vápenných alebo vápennocementových v rozsahu do 100 %,  -0,04600t</t>
  </si>
  <si>
    <t>233270631</t>
  </si>
  <si>
    <t>2,45*(10,15*2+6,86*2+0,47*4*2+0,8*2+3,19*2)*1,05-0,7*2,02*2-0,8*1,9*2-1,77*0,83*2-0,5*0,57*2</t>
  </si>
  <si>
    <t>0,7*(1,77*2+0,83*4)*1,05</t>
  </si>
  <si>
    <t>4,25*(5,23*2+5,45*2)*1,05-0,9*2,02*2</t>
  </si>
  <si>
    <t>2,63*(5,45*2+3*2)*1,05</t>
  </si>
  <si>
    <t>31</t>
  </si>
  <si>
    <t>978059531.S</t>
  </si>
  <si>
    <t>Odsekanie a odobratie obkladov stien z obkladačiek vnútorných vrátane podkladovej omietky nad 2 m2,  -0,06800t</t>
  </si>
  <si>
    <t>-678274</t>
  </si>
  <si>
    <t>1,5*(1,94*2+0,79*2+0,8*2+1,22*4+1,71*2+1,7*2+1,94*2+0,79*2+0,78*2+1,22*2+1*2+3,6*2-0,6*12)*1,05</t>
  </si>
  <si>
    <t>32</t>
  </si>
  <si>
    <t>978059631.S</t>
  </si>
  <si>
    <t>Odsekanie a odobratie obkladov stien z obkladačiek vonkajších vrátane podkladovej omietky nad 2 m2,  -0,08900t</t>
  </si>
  <si>
    <t>2006476996</t>
  </si>
  <si>
    <t>Výmera - vonk. sokel</t>
  </si>
  <si>
    <t>(9,83*0,51+36,39*0,595+11,95*0,72+1,1*0,72*2-1,77*0,41*2-1,26*0,43-0,39*0,93-2,96*0,48)*1,05</t>
  </si>
  <si>
    <t>33</t>
  </si>
  <si>
    <t>979011111.S</t>
  </si>
  <si>
    <t>Zvislá doprava sutiny a vybúraných hmôt za prvé podlažie nad alebo pod základným podlažím</t>
  </si>
  <si>
    <t>2124614321</t>
  </si>
  <si>
    <t>34</t>
  </si>
  <si>
    <t>979081111.S</t>
  </si>
  <si>
    <t>Odvoz sutiny a vybúraných hmôt na skládku do 1 km</t>
  </si>
  <si>
    <t>11409028</t>
  </si>
  <si>
    <t>35</t>
  </si>
  <si>
    <t>979081121.S</t>
  </si>
  <si>
    <t>Odvoz sutiny a vybúraných hmôt na skládku za každý ďalší 1 km</t>
  </si>
  <si>
    <t>-462190899</t>
  </si>
  <si>
    <t>218,713*19 'Prepočítané koeficientom množstva</t>
  </si>
  <si>
    <t>36</t>
  </si>
  <si>
    <t>979082111.S</t>
  </si>
  <si>
    <t>Vnútrostavenisková doprava sutiny a vybúraných hmôt do 10 m</t>
  </si>
  <si>
    <t>-1093028158</t>
  </si>
  <si>
    <t>37</t>
  </si>
  <si>
    <t>979082121.S</t>
  </si>
  <si>
    <t>Vnútrostavenisková doprava sutiny a vybúraných hmôt za každých ďalších 5 m</t>
  </si>
  <si>
    <t>2070937841</t>
  </si>
  <si>
    <t>218,713*5 'Prepočítané koeficientom množstva</t>
  </si>
  <si>
    <t>38</t>
  </si>
  <si>
    <t>979089012.S</t>
  </si>
  <si>
    <t>Poplatok za skládku - betón, tehly, dlaždice (17 01) ostatné</t>
  </si>
  <si>
    <t>-1562867946</t>
  </si>
  <si>
    <t>39</t>
  </si>
  <si>
    <t>979089112.S</t>
  </si>
  <si>
    <t>Poplatok za skládku - drevo, sklo, plasty (17 02 ), ostatné</t>
  </si>
  <si>
    <t>589743415</t>
  </si>
  <si>
    <t>40</t>
  </si>
  <si>
    <t>979089312.S</t>
  </si>
  <si>
    <t>Poplatok za skládku - kovy (meď, bronz, mosadz atď.) (17 04 ), ostatné</t>
  </si>
  <si>
    <t>-1078096401</t>
  </si>
  <si>
    <t>41</t>
  </si>
  <si>
    <t>979089612.S</t>
  </si>
  <si>
    <t>Poplatok za skládku - iné odpady zo stavieb a demolácií (17 09), ostatné</t>
  </si>
  <si>
    <t>1833961641</t>
  </si>
  <si>
    <t>PSV</t>
  </si>
  <si>
    <t>Práce a dodávky PSV</t>
  </si>
  <si>
    <t>711</t>
  </si>
  <si>
    <t>Izolácie proti vode a vlhkosti</t>
  </si>
  <si>
    <t>42</t>
  </si>
  <si>
    <t>711300999.R</t>
  </si>
  <si>
    <t>Odstránenie hydroizolácie, jednovrstvovej,  -0,00600t</t>
  </si>
  <si>
    <t>2014937241</t>
  </si>
  <si>
    <t>(189,11)*1,05</t>
  </si>
  <si>
    <t>(24,16+5,96+6,06+5,81+3,32+0,96+0,98+3,6+1,65+3,28+0,96+0,95+5,98)*1,05</t>
  </si>
  <si>
    <t>713</t>
  </si>
  <si>
    <t>Izolácie tepelné</t>
  </si>
  <si>
    <t>43</t>
  </si>
  <si>
    <t>713000011.S</t>
  </si>
  <si>
    <t>Odstránenie tepelnej izolácie stropov kladenej voľne z vláknitých materiálov hr. nad 10 cm -0,00336t</t>
  </si>
  <si>
    <t>-249210567</t>
  </si>
  <si>
    <t>(189,11+83,88)*1,05</t>
  </si>
  <si>
    <t>(7,26+7,25+8,88+31,37+15,97+12+7,87+3,02+3,16*4,94-0,5*3,16-3,16*2,69)*1,05</t>
  </si>
  <si>
    <t>725</t>
  </si>
  <si>
    <t>Zdravotechnika - zariaďovacie predmety</t>
  </si>
  <si>
    <t>44</t>
  </si>
  <si>
    <t>725110814.S</t>
  </si>
  <si>
    <t>Demontáž záchoda odsávacieho alebo kombinačného,  -0,03420t</t>
  </si>
  <si>
    <t>súb.</t>
  </si>
  <si>
    <t>-306560643</t>
  </si>
  <si>
    <t>2+2</t>
  </si>
  <si>
    <t>45</t>
  </si>
  <si>
    <t>725130811.S</t>
  </si>
  <si>
    <t>Demontáž pisoárového státia 1 dielnych,  -0,03968t</t>
  </si>
  <si>
    <t>1236378631</t>
  </si>
  <si>
    <t>46</t>
  </si>
  <si>
    <t>725210821.S</t>
  </si>
  <si>
    <t>Demontáž umývadiel alebo umývadielok bez výtokovej armatúry,  -0,01946t</t>
  </si>
  <si>
    <t>1520156626</t>
  </si>
  <si>
    <t>47</t>
  </si>
  <si>
    <t>725820802.S</t>
  </si>
  <si>
    <t>Demontáž batérie stojankovej do 1 otvoru,  -0,00086t</t>
  </si>
  <si>
    <t>-1545131638</t>
  </si>
  <si>
    <t>731</t>
  </si>
  <si>
    <t>Ústredné kúrenie - kotolne</t>
  </si>
  <si>
    <t>48</t>
  </si>
  <si>
    <t>731200825.S</t>
  </si>
  <si>
    <t>Demontáž kotla oceľového na kvapalné alebo plynné palivá s výkonom nad 25 do 40 kW,  -0,30625t</t>
  </si>
  <si>
    <t>-1079166655</t>
  </si>
  <si>
    <t>49</t>
  </si>
  <si>
    <t>731202810.S</t>
  </si>
  <si>
    <t>Rozrezanie demontovaných kotlov oceľových s hmotnosťou do 500 kg</t>
  </si>
  <si>
    <t>-1029304581</t>
  </si>
  <si>
    <t>762</t>
  </si>
  <si>
    <t>Konštrukcie tesárske</t>
  </si>
  <si>
    <t>50</t>
  </si>
  <si>
    <t>762132811.S</t>
  </si>
  <si>
    <t>Demontáž debnenia zvislých stien a nadstrešných stien z jednostranne hobľovaných dosiek -0,01400 t</t>
  </si>
  <si>
    <t>2026140895</t>
  </si>
  <si>
    <t>Výmera štít</t>
  </si>
  <si>
    <t>6,505*1,58*1,05</t>
  </si>
  <si>
    <t>51</t>
  </si>
  <si>
    <t>762331812.S</t>
  </si>
  <si>
    <t>Demontáž viazaných konštrukcií krovov so sklonom do 60°, prierezovej plochy 120 - 224 cm2, -0,01400 t</t>
  </si>
  <si>
    <t>-1750816065</t>
  </si>
  <si>
    <t>8*26,13*2</t>
  </si>
  <si>
    <t>52</t>
  </si>
  <si>
    <t>762811811.S</t>
  </si>
  <si>
    <t>Demontáž záklopov stropov vrchných, zapustených z hrubých dosiek hr. do 32 mm, -0,01400 t</t>
  </si>
  <si>
    <t>-760845889</t>
  </si>
  <si>
    <t>53</t>
  </si>
  <si>
    <t>762822810.S</t>
  </si>
  <si>
    <t>Demontáž stropníc z reziva prierezovej plochy do 144 cm2, -0,00800 t</t>
  </si>
  <si>
    <t>1496850633</t>
  </si>
  <si>
    <t>Výmera - hranol 100x100</t>
  </si>
  <si>
    <t>1/0,6*(189,11+83,88)*1,05</t>
  </si>
  <si>
    <t>Výmera 2.NP - hranol 100x100</t>
  </si>
  <si>
    <t>1/0,6*(7,26+7,25+8,88+31,37+15,97+12+7,87+3,02+3,16*4,94-0,5*3,16)*1,05</t>
  </si>
  <si>
    <t>54</t>
  </si>
  <si>
    <t>762841812.S</t>
  </si>
  <si>
    <t>Demontáž podbíjania obkladov stropov a striech sklonu do 60° z dosiek hr. do 35 mm s omietkou, -0,04000 t</t>
  </si>
  <si>
    <t>-259254019</t>
  </si>
  <si>
    <t>(7,26+7,25+8,88+31,37+15,97+12+7,87+3,02+3,16*4,94-0,5*3,16)*1,05</t>
  </si>
  <si>
    <t>764</t>
  </si>
  <si>
    <t>Konštrukcie klampiarske</t>
  </si>
  <si>
    <t>55</t>
  </si>
  <si>
    <t>764352810.S</t>
  </si>
  <si>
    <t>Demontáž žľabov pododkvapových polkruhových so sklonom do 30st. rš 330 mm,  -0,00330t</t>
  </si>
  <si>
    <t>-344355940</t>
  </si>
  <si>
    <t>(26,13+9,995*2+2,64+8,45+1,7)*1,05</t>
  </si>
  <si>
    <t>56</t>
  </si>
  <si>
    <t>764410850.S</t>
  </si>
  <si>
    <t>Demontáž oplechovania parapetov rš od 100 do 330 mm,  -0,00135t</t>
  </si>
  <si>
    <t>-1357704922</t>
  </si>
  <si>
    <t>1,77*2</t>
  </si>
  <si>
    <t>0,5*4+2,02+2,2*4+1,94*2+2,02*2+0,8*2+2+0,48*2+0,5*2</t>
  </si>
  <si>
    <t>2,02*4+1,95+2,2</t>
  </si>
  <si>
    <t>57</t>
  </si>
  <si>
    <t>764430840.S</t>
  </si>
  <si>
    <t>Demontáž oplechovania múrov a nadmuroviek rš od 330 do 500 mm,  -0,00230t</t>
  </si>
  <si>
    <t>2037246551</t>
  </si>
  <si>
    <t>Výmera</t>
  </si>
  <si>
    <t>(4,15+3,66+1+9,64+0,33+0,51-0,33+12,48)*1,05</t>
  </si>
  <si>
    <t>58</t>
  </si>
  <si>
    <t>764453831.S</t>
  </si>
  <si>
    <t>Demontáž odpadovej odbočky, so stranou 75 mm na 100 mm,  -0,00187t</t>
  </si>
  <si>
    <t>-433489653</t>
  </si>
  <si>
    <t>(6,07*4+6,335+0,3+6,595+2,9*2)*1,05</t>
  </si>
  <si>
    <t>766</t>
  </si>
  <si>
    <t>Konštrukcie stolárske</t>
  </si>
  <si>
    <t>59</t>
  </si>
  <si>
    <t>766411821.S</t>
  </si>
  <si>
    <t>Demontáž obloženia stien panelmi, palub. doskami,  -0,01098t</t>
  </si>
  <si>
    <t>1237488763</t>
  </si>
  <si>
    <t>Výmeta 1.NP</t>
  </si>
  <si>
    <t>1,2*(10,95-0,8)*1,05</t>
  </si>
  <si>
    <t>1,4*(17,27+10,95-1,75*2)*1,05</t>
  </si>
  <si>
    <t>60</t>
  </si>
  <si>
    <t>766411822.S</t>
  </si>
  <si>
    <t>Demontáž obloženia stien panelmi, podkladových roštov,  -0,00800t</t>
  </si>
  <si>
    <t>-475005871</t>
  </si>
  <si>
    <t>61</t>
  </si>
  <si>
    <t>766421821.S</t>
  </si>
  <si>
    <t>Demontáž obloženia podhľadu stropov, palub.doskami,  -0,01000t</t>
  </si>
  <si>
    <t>-1299998075</t>
  </si>
  <si>
    <t>62</t>
  </si>
  <si>
    <t>766421822.S</t>
  </si>
  <si>
    <t>Demontáž obloženia podhľadu stropov, podkladových roštov,  -0,00800t</t>
  </si>
  <si>
    <t>1951162822</t>
  </si>
  <si>
    <t>63</t>
  </si>
  <si>
    <t>766662811.S</t>
  </si>
  <si>
    <t>Demontáž dverného krídla, dokovanie prahu dverí jednokrídlových,  -0,00100t</t>
  </si>
  <si>
    <t>888072608</t>
  </si>
  <si>
    <t>64</t>
  </si>
  <si>
    <t>766662812.S</t>
  </si>
  <si>
    <t>Demontáž dverného krídla, dokovanie prahu dverí dvojkrídlových,  -0,00200t</t>
  </si>
  <si>
    <t>-877458222</t>
  </si>
  <si>
    <t>65</t>
  </si>
  <si>
    <t>766694985.S</t>
  </si>
  <si>
    <t>Demontáž parapetnej dosky plastovej šírky do 300 mm, dĺžky do 1600 mm, -0,003t</t>
  </si>
  <si>
    <t>1539647833</t>
  </si>
  <si>
    <t>1+1</t>
  </si>
  <si>
    <t>66</t>
  </si>
  <si>
    <t>766694986.S</t>
  </si>
  <si>
    <t>Demontáž parapetnej dosky plastovej šírky do 300 mm, dĺžky nad 1600 mm, -0,006t</t>
  </si>
  <si>
    <t>1461673019</t>
  </si>
  <si>
    <t>67</t>
  </si>
  <si>
    <t>766694988.S</t>
  </si>
  <si>
    <t>Demontáž parapetnej dosky plastovej šírky nad 300 mm, dĺžky nad 1600 mm, -0,008t</t>
  </si>
  <si>
    <t>-754574556</t>
  </si>
  <si>
    <t>767</t>
  </si>
  <si>
    <t>Konštrukcie doplnkové kovové</t>
  </si>
  <si>
    <t>68</t>
  </si>
  <si>
    <t>767310129.R</t>
  </si>
  <si>
    <t>Demontáž výlezu pre nevykurované priestory</t>
  </si>
  <si>
    <t>1757317551</t>
  </si>
  <si>
    <t>69</t>
  </si>
  <si>
    <t>767392802.S</t>
  </si>
  <si>
    <t>Demontáž krytín striech z plechov skrutkovaných,  -0,00700t</t>
  </si>
  <si>
    <t>-1020065437</t>
  </si>
  <si>
    <t>6,68*26,13*2</t>
  </si>
  <si>
    <t>70</t>
  </si>
  <si>
    <t>767431805.R</t>
  </si>
  <si>
    <t>Demontáž strešných väzníkov, -0,03500t</t>
  </si>
  <si>
    <t>-1667322546</t>
  </si>
  <si>
    <t>71</t>
  </si>
  <si>
    <t>767996801.S</t>
  </si>
  <si>
    <t>Demontáž ostatných doplnkov stavieb s hmotnosťou jednotlivých dielov konštrukcií do 50 kg,  -0,00100t - deontáž mreží</t>
  </si>
  <si>
    <t>kg</t>
  </si>
  <si>
    <t>-161193217</t>
  </si>
  <si>
    <t>Výmera - mreže 2.NP - dvere 1m2-35kg - B20</t>
  </si>
  <si>
    <t>(1,19*5,23+0,9*2,1+1,02*0,9)*35</t>
  </si>
  <si>
    <t>Výmera - mreže 1.PP - 1m2-10kg</t>
  </si>
  <si>
    <t>(0,83*1,77*2)*10</t>
  </si>
  <si>
    <t>Výmera - mreže 1.NP - 1m2-10kg</t>
  </si>
  <si>
    <t>(0,5*0,78*4+2,02*1,34+2,2*1,56*4+1,94*1,45*2+2,02*1,4*2+0,8*0,48*2+2*0,78+0,5*0,78*2+0,48*0,78*2)*10</t>
  </si>
  <si>
    <t>Výmera - mreže 2.NP - dvere 1m2-13kg - B9</t>
  </si>
  <si>
    <t>1,06*2,02*13</t>
  </si>
  <si>
    <t>769</t>
  </si>
  <si>
    <t>Montáže vzduchotechnických zariadení</t>
  </si>
  <si>
    <t>72</t>
  </si>
  <si>
    <t>769081586.S</t>
  </si>
  <si>
    <t>Demontáž ventilátora</t>
  </si>
  <si>
    <t>166853309</t>
  </si>
  <si>
    <t>775</t>
  </si>
  <si>
    <t>Podlahy vlysové a parketové</t>
  </si>
  <si>
    <t>73</t>
  </si>
  <si>
    <t>775521800.S</t>
  </si>
  <si>
    <t>Demontáž drevených podláh vlysových, mozaikových, parketových, pribíjaných, vrátane líšt -0,0150t</t>
  </si>
  <si>
    <t>322558043</t>
  </si>
  <si>
    <t>(83,88)*1,05-(1,6*3,26+2,675*1,25)*1,05</t>
  </si>
  <si>
    <t>74</t>
  </si>
  <si>
    <t>775521810.S</t>
  </si>
  <si>
    <t>Demontáž podláh drevených, laminátových, parketových položených voľne alebo spoj click, vrátane líšt -0,0150t</t>
  </si>
  <si>
    <t>-1512974746</t>
  </si>
  <si>
    <t>Výmera 2.NP - P8</t>
  </si>
  <si>
    <t>(4,25+8,88+31,37+15,97+12)*1,05</t>
  </si>
  <si>
    <t>776</t>
  </si>
  <si>
    <t>Podlahy povlakové</t>
  </si>
  <si>
    <t>75</t>
  </si>
  <si>
    <t>776401800.S</t>
  </si>
  <si>
    <t>Demontáž soklíkov alebo líšt</t>
  </si>
  <si>
    <t>-1179658923</t>
  </si>
  <si>
    <t>6,71*2+3,6*2-0,8*3+3,33*2+1,79*2+1,82*2+3,33*2-0,8*3+2,675*2+1,25-0,8+3,26*2-+1,6-0,8+3,16+2,97*2+2,77*4</t>
  </si>
  <si>
    <t>1,53*2+0,2*2+2,15*2+1,28*2-0,65-0,8+1,48+1,43+0,15-0,8+2,01*2+1,5*2-0,65+2,16*2+1,75*2+1,88*2-0,65*2</t>
  </si>
  <si>
    <t>76</t>
  </si>
  <si>
    <t>776511810.S</t>
  </si>
  <si>
    <t>Odstránenie povlakových podláh z nášľapnej plochy lepených bez podložky,  -0,00100t</t>
  </si>
  <si>
    <t>1630186654</t>
  </si>
  <si>
    <t>(24,16+5,96+6,06)*1,05</t>
  </si>
  <si>
    <t>Výmera 1.NP - Schody/P6</t>
  </si>
  <si>
    <t>(14,85)*1,05+(1,6*3,26+2,675*1,25)*1,05</t>
  </si>
  <si>
    <t>Výmera 1.NP - P7</t>
  </si>
  <si>
    <t>(7,26+7,84+3,02)*1,05</t>
  </si>
  <si>
    <t>77</t>
  </si>
  <si>
    <t>776992200.S</t>
  </si>
  <si>
    <t>Príprava podkladu prebrúsením strojne brúskou na betón</t>
  </si>
  <si>
    <t>-418167949</t>
  </si>
  <si>
    <t>M</t>
  </si>
  <si>
    <t>Práce a dodávky M</t>
  </si>
  <si>
    <t>22-M</t>
  </si>
  <si>
    <t>Montáže oznamovacích a zabezpečovacích zariadení</t>
  </si>
  <si>
    <t>78</t>
  </si>
  <si>
    <t>229730155.R</t>
  </si>
  <si>
    <t>Demontáž antény stožiara - B16</t>
  </si>
  <si>
    <t>1950937165</t>
  </si>
  <si>
    <t>79</t>
  </si>
  <si>
    <t>229730156.R</t>
  </si>
  <si>
    <t>Demontáž príjimača vysielania - B17</t>
  </si>
  <si>
    <t>1335647360</t>
  </si>
  <si>
    <t>OST</t>
  </si>
  <si>
    <t>Ostatné</t>
  </si>
  <si>
    <t>80</t>
  </si>
  <si>
    <t>Ostatné náklady stavby - rôzne nešpecifikované búracie práce nezahrnuté v rozpočte ( napr. búracie práce pre profesie, rôzne )</t>
  </si>
  <si>
    <t>%</t>
  </si>
  <si>
    <t>262144</t>
  </si>
  <si>
    <t>954037526</t>
  </si>
  <si>
    <t>02 - Architektonicko-stavebné riešenie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</si>
  <si>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</si>
  <si>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</si>
  <si>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</si>
  <si>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</si>
  <si>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</si>
  <si>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712 - Izolácie striech, povlakové krytiny</t>
  </si>
  <si>
    <t xml:space="preserve">    763 - Konštrukcie - drevostavby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</si>
  <si>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</si>
  <si>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</si>
  <si>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</si>
  <si>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</si>
  <si>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 xml:space="preserve">    787 - Zasklievanie</t>
  </si>
  <si>
    <t xml:space="preserve">    33-M - Montáže dopravných zariadení, skladových zariadení a váh</t>
  </si>
  <si>
    <t>132301101.S</t>
  </si>
  <si>
    <t>Výkop ryhy do šírky 600 mm v horn.4 do 100 m3</t>
  </si>
  <si>
    <t>41226935</t>
  </si>
  <si>
    <t>0,785*0,24*(46,215*2+0,725*3+2,51+3,07+2,53)*1,05</t>
  </si>
  <si>
    <t>0,785*(0,725-0,24)*(46,215*2+0,725*3+2,51+3,07+2,53)*1,05/2</t>
  </si>
  <si>
    <t>132301109.S</t>
  </si>
  <si>
    <t>Príplatok za lepivosť pri hĺbení rýh šírky do 600 mm zapažených i nezapažených s urovnaním dna v hornine 4</t>
  </si>
  <si>
    <t>791074946</t>
  </si>
  <si>
    <t>-1967956315</t>
  </si>
  <si>
    <t>40,85-31,075</t>
  </si>
  <si>
    <t>363998946</t>
  </si>
  <si>
    <t>9,775*17 'Prepočítané koeficientom množstva</t>
  </si>
  <si>
    <t>166101101.S</t>
  </si>
  <si>
    <t>Prehodenie neuľahnutého výkopku z horniny 1 až 4</t>
  </si>
  <si>
    <t>-454067443</t>
  </si>
  <si>
    <t>167101101.S</t>
  </si>
  <si>
    <t>Nakladanie neuľahnutého výkopku z hornín tr.1-4 do 100 m3</t>
  </si>
  <si>
    <t>-182091550</t>
  </si>
  <si>
    <t>-965803926</t>
  </si>
  <si>
    <t>1472344128</t>
  </si>
  <si>
    <t>9,775*1,89 'Prepočítané koeficientom množstva</t>
  </si>
  <si>
    <t>174101001.R</t>
  </si>
  <si>
    <t>Zásyp sypaninou so zhutnením jám, šachiet, rýh, zárezov alebo okolo objektov do 100 m3 -  pôvodný výkop</t>
  </si>
  <si>
    <t>-667055414</t>
  </si>
  <si>
    <t>Výmera - pôvodný výkop</t>
  </si>
  <si>
    <t>-0,24*0,49*(46,215-1,26-1,15-1+25,38+3,07*2+6,125+2,67)</t>
  </si>
  <si>
    <t>174101001.S</t>
  </si>
  <si>
    <t>Zásyp sypaninou so zhutnením jám, šachiet, rýh, zárezov alebo okolo objektov do 100 m3 - zásyp šachta</t>
  </si>
  <si>
    <t>-1974462540</t>
  </si>
  <si>
    <t>Výmera šachta</t>
  </si>
  <si>
    <t>1,225*(4,11*3,35-2*2,76)*1,05</t>
  </si>
  <si>
    <t>583310001600.S</t>
  </si>
  <si>
    <t>Kamenivo ťažené hrubé frakcia 16-32 mm</t>
  </si>
  <si>
    <t>1876922135</t>
  </si>
  <si>
    <t>10,61*1,89 'Prepočítané koeficientom množstva</t>
  </si>
  <si>
    <t>Zakladanie</t>
  </si>
  <si>
    <t>271573001.S</t>
  </si>
  <si>
    <t>Násyp pod základové konštrukcie so zhutnením zo štrkopiesku fr.0-32 mm</t>
  </si>
  <si>
    <t>1667508617</t>
  </si>
  <si>
    <t>2*2,76*0,1*1,05</t>
  </si>
  <si>
    <t>0,1*(4,11*3,35-2*2,76)*1,05</t>
  </si>
  <si>
    <t>273321312.S</t>
  </si>
  <si>
    <t>Betón základových dosiek, železový (bez výstuže), tr. C 20/25</t>
  </si>
  <si>
    <t>876617110</t>
  </si>
  <si>
    <t>2*2,76*0,4*1,05</t>
  </si>
  <si>
    <t>0,15*(4,11*3,35-2*2,76)*1,05</t>
  </si>
  <si>
    <t>273351217.S</t>
  </si>
  <si>
    <t>Debnenie stien základových dosiek, zhotovenie-tradičné</t>
  </si>
  <si>
    <t>1541233191</t>
  </si>
  <si>
    <t>0,45*(2,76+2)*1,15</t>
  </si>
  <si>
    <t>273351218.S</t>
  </si>
  <si>
    <t>Debnenie stien základových dosiek, odstránenie-tradičné</t>
  </si>
  <si>
    <t>-752815822</t>
  </si>
  <si>
    <t>273361821.S</t>
  </si>
  <si>
    <t>Výstuž základových dosiek/pätiek/stien z ocele B500 (10505)</t>
  </si>
  <si>
    <t>-454904817</t>
  </si>
  <si>
    <t>0,6655</t>
  </si>
  <si>
    <t>273362021.S</t>
  </si>
  <si>
    <t>Výstuž základových dosiek/pätiek/stien zo zvár. sietí KARI</t>
  </si>
  <si>
    <t>1609720869</t>
  </si>
  <si>
    <t>0,12+0,125</t>
  </si>
  <si>
    <t>275321312.S</t>
  </si>
  <si>
    <t>Betón základových pätiek, železový (bez výstuže), tr. C 20/25</t>
  </si>
  <si>
    <t>806931550</t>
  </si>
  <si>
    <t>Výmera P1</t>
  </si>
  <si>
    <t>1*1*0,5*1,05</t>
  </si>
  <si>
    <t>Zvislé a kompletné konštrukcie</t>
  </si>
  <si>
    <t>310238211.S</t>
  </si>
  <si>
    <t>Zamurovanie otvoru s plochou nad 0.25 do 1 m2 v murive nadzákladného tehlami na maltu vápennocementovú</t>
  </si>
  <si>
    <t>-1071307991</t>
  </si>
  <si>
    <t>0,9*0,5*0,57*2*1,05</t>
  </si>
  <si>
    <t>0,33*0,58*0,59*2*1,05+0,5*0,5*0,5*2*1,05</t>
  </si>
  <si>
    <t>310239212.S</t>
  </si>
  <si>
    <t>Zamurovanie otvoru s plochou do 4 m2 v murive (bez nosného materiálu) nadzákladného tehlami na maltu vápennocementovú</t>
  </si>
  <si>
    <t>1789191212</t>
  </si>
  <si>
    <t>0,33*1,45*1,47*1,05</t>
  </si>
  <si>
    <t>341321315.S</t>
  </si>
  <si>
    <t>Betón stien a priečok, železový (bez výstuže) tr. C 20/25</t>
  </si>
  <si>
    <t>919537614</t>
  </si>
  <si>
    <t>0,15*(2,76+1,6)*1,05*0,975</t>
  </si>
  <si>
    <t>0,25*(2,76)*1,05*0,975</t>
  </si>
  <si>
    <t>341351101.S</t>
  </si>
  <si>
    <t>Debnenie  stien a priečok jednostranné, zhotovenie-dielce</t>
  </si>
  <si>
    <t>1534141231</t>
  </si>
  <si>
    <t>0,975*(2,45*2+1,6*2)*1,05</t>
  </si>
  <si>
    <t>341351102.S</t>
  </si>
  <si>
    <t>Debnenie  stien a priečok jednostranné, odstránenie-dielce</t>
  </si>
  <si>
    <t>-431513687</t>
  </si>
  <si>
    <t>Vodorovné konštrukcie</t>
  </si>
  <si>
    <t>417321515.S</t>
  </si>
  <si>
    <t>Betón stužujúcich pásov a vencov železový tr. C 25/30</t>
  </si>
  <si>
    <t>1562770274</t>
  </si>
  <si>
    <t>0,33*0,3*(9,21+0,56+0,77+0,33+3,78+0,4+4,1)*1,05</t>
  </si>
  <si>
    <t>417351115.S</t>
  </si>
  <si>
    <t>Debnenie bočníc stužujúcich pásov a vencov vrátane vzpier zhotovenie</t>
  </si>
  <si>
    <t>-1689311760</t>
  </si>
  <si>
    <t>0,45*(9,21*2+0,77*2+0,56*2+0,4+0,33+0,33+3,78*2+0,33+0,33*2+4,1*2)*1,15</t>
  </si>
  <si>
    <t>417351116.S</t>
  </si>
  <si>
    <t>Debnenie bočníc stužujúcich pásov a vencov vrátane vzpier odstránenie</t>
  </si>
  <si>
    <t>1845538386</t>
  </si>
  <si>
    <t>417361821.S</t>
  </si>
  <si>
    <t>Výstuž stužujúcich pásov a vencov z betonárskej ocele B500 (10505)</t>
  </si>
  <si>
    <t>-1627428056</t>
  </si>
  <si>
    <t>Výmera 125kg/m3</t>
  </si>
  <si>
    <t>1,991*0,125</t>
  </si>
  <si>
    <t>Úpravy povrchov, podlahy, osadenie</t>
  </si>
  <si>
    <t>612421.R</t>
  </si>
  <si>
    <t xml:space="preserve">Oprava vnútorných vápenných omietok stien / začistenie otvorov pre ZoTash, rekuperáciu. ELI - rozvody, otvory, EPS, HSP / </t>
  </si>
  <si>
    <t>1515123205</t>
  </si>
  <si>
    <t>612425931.S</t>
  </si>
  <si>
    <t>Omietka vápenná vnútorného ostenia okenného alebo dverného štuková</t>
  </si>
  <si>
    <t>-1584501768</t>
  </si>
  <si>
    <t>0,42*(2,2+1,56*2+1,15+2,33*2+2,2*3+1,56*6+1,26+2,33*2+1,94*2+1,45*4+0,8*2+0,48*4+2+0,78*2)*1,05</t>
  </si>
  <si>
    <t>0,34*(2,02*2+1,4*2+1,4*2)*1,05</t>
  </si>
  <si>
    <t>0,25*(0,9+2,02*2+2,02+1,34*2+0,5*4+0,78*8+0,7+2,05*2+0,48*2+0,78*2+0,48+0,78*2+0,5+0,78*2)*1,05</t>
  </si>
  <si>
    <t>0,42*(1,95+1,47*2+2,02+1,4*2+2,02*3+1,4*6+2,2+1,56*2)*1,05</t>
  </si>
  <si>
    <t>0,15*(1,2+2,1*2)*1,05</t>
  </si>
  <si>
    <t>0,19*(2,6*3)*1,05</t>
  </si>
  <si>
    <t>612460121.S</t>
  </si>
  <si>
    <t>Príprava vnútorného podkladu stien penetráciou základnou</t>
  </si>
  <si>
    <t>2040841290</t>
  </si>
  <si>
    <t>Steny</t>
  </si>
  <si>
    <t>2,45*(10,15*2+6,86*2+3,66+0,8*2)*1,05-0,4*0,47-1,77*0,83*2-0,9*2,02*2</t>
  </si>
  <si>
    <t>0,82*(1,77*2+0,83*4+0,9*2+2*4)*1,05</t>
  </si>
  <si>
    <t>2,63*(5,45*2+3*2)*1,05-0,9*2,02</t>
  </si>
  <si>
    <t>4,25*(5,23*2+5,45*2+1,2*2)*1,05-0,9*2,02*2+0,25*(0,9+2,02*2)*1,05</t>
  </si>
  <si>
    <t>2,05*0,47*4*2*1,05</t>
  </si>
  <si>
    <t>1,5*(1*2+3,6*2-0,7*2+1,94*4+1,71*2+0,79*2+0,8*2+1,22*8+0,79*2+0,78*2+1,69*2-0,7*10)*1,05</t>
  </si>
  <si>
    <t>Výmera 1.NP - Kuchyňa</t>
  </si>
  <si>
    <t>1,5*(6,71*2-0,9-0,9-0,9)*1,05</t>
  </si>
  <si>
    <t>Výmera 1.NP - zamurované otvory</t>
  </si>
  <si>
    <t>0,58*0,59*1,05*2+1,45*1,47*1,05+0,92*1,45*1,05+0,5*0,5*2*1,05</t>
  </si>
  <si>
    <t>2*(1,735*2+1,69*2+0,38*2-2)*1,05</t>
  </si>
  <si>
    <t>Výmera 2.NP - Umyvadlo/Kuchyňa</t>
  </si>
  <si>
    <t>1,4*0,6*1,05+0,7*(3,83+0,23+1,33)*1,05</t>
  </si>
  <si>
    <t>Ostenie</t>
  </si>
  <si>
    <t>612460383.S</t>
  </si>
  <si>
    <t>Vnútorná omietka stien vápennocementová štuková (jemná), hr. 3 mm</t>
  </si>
  <si>
    <t>1420250304</t>
  </si>
  <si>
    <t>612465121.S</t>
  </si>
  <si>
    <t>Vnútorný sanačný systém stien s obsahom cementu, podkladová / vyrovnávacia omietka, hr. 10 mm</t>
  </si>
  <si>
    <t>782754221</t>
  </si>
  <si>
    <t>612465161.S</t>
  </si>
  <si>
    <t>Vnútorný sanačný systém stien s obsahom cementu, sanačná omietka, hr. 10 mm</t>
  </si>
  <si>
    <t>-1458216536</t>
  </si>
  <si>
    <t>612481022.S</t>
  </si>
  <si>
    <t>Okenný a dverový plastový dilatačný profil pre hrúbku omietky 9 mm</t>
  </si>
  <si>
    <t>1354113458</t>
  </si>
  <si>
    <t>(2,2+1,56*2+1,15+2,33*2+2,2*3+1,56*6+1,26+2,33*2+1,94*2+1,45*4+0,8*2+0,48*4+2+0,78*2)*1,05</t>
  </si>
  <si>
    <t>(2,02*2+1,4*2+1,4*2)*1,05</t>
  </si>
  <si>
    <t>(0,9+2,02*2+2,02+1,34*2+0,5*4+0,78*8+0,7+2,05*2+0,48*2+0,78*2+0,48+0,78*2+0,5+0,78*2)*1,05</t>
  </si>
  <si>
    <t>(1,95+1,47*2+2,02+1,4*2+2,02*3+1,4*6+2,2+1,56*2)*1,05</t>
  </si>
  <si>
    <t>(1,2+2,1*2)*1,05</t>
  </si>
  <si>
    <t>612481119.S</t>
  </si>
  <si>
    <t>Potiahnutie vnútorných stien sklotextilnou mriežkou s celoplošným prilepením</t>
  </si>
  <si>
    <t>-101395729</t>
  </si>
  <si>
    <t>621460121.S</t>
  </si>
  <si>
    <t>Príprava vonkajšieho podkladu podhľadov penetráciou základnou</t>
  </si>
  <si>
    <t>-389829215</t>
  </si>
  <si>
    <t>26,18*(0,74)*1,05*2</t>
  </si>
  <si>
    <t>621461053.S</t>
  </si>
  <si>
    <t>Vonkajšia omietka podhľadov pastovitá silikónová roztieraná, hr. 2 mm</t>
  </si>
  <si>
    <t>1485285563</t>
  </si>
  <si>
    <t>621481119.S</t>
  </si>
  <si>
    <t>Potiahnutie vonkajších podhľadov sklotextilnou mriežkou s celoplošným prilepením</t>
  </si>
  <si>
    <t>1623286333</t>
  </si>
  <si>
    <t>622460121.S</t>
  </si>
  <si>
    <t>Príprava vonkajšieho podkladu stien penetráciou základnou</t>
  </si>
  <si>
    <t>1978260072</t>
  </si>
  <si>
    <t>Výmera - sokel</t>
  </si>
  <si>
    <t>1,2*(46,215*2+3,07*2+2,53)*0,65</t>
  </si>
  <si>
    <t>-0,28*(1,15+1,26+1)</t>
  </si>
  <si>
    <t>Výmera hr.150mm</t>
  </si>
  <si>
    <t>3,595*(9,84+0,35+1,35+1,59+0,63)*1,05</t>
  </si>
  <si>
    <t>2,52*(3,77+0,79*2+3,2-0,15)*1,05</t>
  </si>
  <si>
    <t>2,95*(8,65+2,53)*1,05</t>
  </si>
  <si>
    <t>6,39*(26,08*2)*1,05</t>
  </si>
  <si>
    <t>1,9*(11,95)*1,05</t>
  </si>
  <si>
    <t>(11,80*1,015+5,925*1,04)*1,05-0,7*1,15</t>
  </si>
  <si>
    <t>6,075*(3,07*2+4,16)*1,05</t>
  </si>
  <si>
    <t>6,235*(10,315+6,135)*1,05</t>
  </si>
  <si>
    <t>Výmera hr.40mm</t>
  </si>
  <si>
    <t>1,04*(4,1+4,34)*1,05</t>
  </si>
  <si>
    <t>2,52*(0,67*2)*1,05</t>
  </si>
  <si>
    <t>0,45*(3,28)*1,05+0,79*(3,77)*1,05</t>
  </si>
  <si>
    <t>Výmera - fasáda bez zateplenia</t>
  </si>
  <si>
    <t>7,18*(11,94)*1,05+6,55*1,315*1,05+0,43*0,41*2*1,05+2,56*(2,25+1,1+1,15)*1,05</t>
  </si>
  <si>
    <t>Odpočet okná/dvere</t>
  </si>
  <si>
    <t>-((0,46*0,76)*2+(0,48*0,76)*5+(0,78*0,46)*2+(1,75*0,81)*2+(1,92*1,43)*2+(1,98*0,76)*1+2*1,32+(2*1,38)*6+(2,18*1,54)*5+1,93*1,45)</t>
  </si>
  <si>
    <t>-(1,26*2,1+1,15*2,1+1*1,64+0,7*2,05+2,96*2,56)</t>
  </si>
  <si>
    <t>622461053.S</t>
  </si>
  <si>
    <t>Vonkajšia omietka stien pastovitá silikónová roztieraná, hr. 2 mm</t>
  </si>
  <si>
    <t>-1977550986</t>
  </si>
  <si>
    <t>Výmera - sokel - sivá omietka</t>
  </si>
  <si>
    <t>Výmera  hr.150mm</t>
  </si>
  <si>
    <t>622481119.S</t>
  </si>
  <si>
    <t>Potiahnutie vonkajších stien sklotextilnou mriežkou s celoplošným prilepením</t>
  </si>
  <si>
    <t>385316295</t>
  </si>
  <si>
    <t>625250550.S</t>
  </si>
  <si>
    <t>Kontaktný zatepľovací systém soklovej alebo vodou namáhanej časti hr. 120 mm, skrutkovacie kotvy</t>
  </si>
  <si>
    <t>-10665128</t>
  </si>
  <si>
    <t>1,2*(46,215*2+3,07*2+2,53)*1,05</t>
  </si>
  <si>
    <t>625250702.S</t>
  </si>
  <si>
    <t>Kontaktný zatepľovací systém z minerálnej vlny hr. 40 mm, skrutkovacie kotvy</t>
  </si>
  <si>
    <t>1250272232</t>
  </si>
  <si>
    <t>625250710.S</t>
  </si>
  <si>
    <t>Kontaktný zatepľovací systém z minerálnej vlny hr. 150 mm, skrutkovacie kotvy</t>
  </si>
  <si>
    <t>-2072685816</t>
  </si>
  <si>
    <t>-((0,46*0,76)*2+(0,48*0,76)*5+(0,78*0,46)*2+(1,75*0,81)*2+(1,92*1,43)*2+(1,98*0,76)*1+2*1,32+(2*1,38)*1+(2,18*1,54)*5+1,93*1,45)</t>
  </si>
  <si>
    <t>-(1,26*2,1+1,15*2,1+1*1,64+0,7*2,05)</t>
  </si>
  <si>
    <t>631571018.R</t>
  </si>
  <si>
    <t>Násyp - ochranných pásov z praného kameniva s utlačením a urovnaním povrchu</t>
  </si>
  <si>
    <t>1860330665</t>
  </si>
  <si>
    <t>(52,515-1,26-1,15-1+25,38+3,07*2+6,125+2,67)*0,24*0,355</t>
  </si>
  <si>
    <t>632001011.S</t>
  </si>
  <si>
    <t>Zhotovenie separačnej fólie v podlahových vrstvách z PE</t>
  </si>
  <si>
    <t>187055553</t>
  </si>
  <si>
    <t>Výmera 1.NP P4/P5/P6</t>
  </si>
  <si>
    <t>(182,49+83,88+24,16+5,96+6,06+5,81+3,32+0,96+0,98+3,6+1,65+3,28+0,96+0,95+5,98)*1,05</t>
  </si>
  <si>
    <t>283230007500.S</t>
  </si>
  <si>
    <t>Oddeľovacia fólia na potery</t>
  </si>
  <si>
    <t>-1768626903</t>
  </si>
  <si>
    <t>632001021.S</t>
  </si>
  <si>
    <t>Zhotovenie okrajovej dilatačnej pásky z PE</t>
  </si>
  <si>
    <t>-1155888353</t>
  </si>
  <si>
    <t>10,15*2+6,86*2+0,47*8+0,8*2+3,66*2+5,45*2+3*2+5,23*2+5,45*2+1,2*2+0,25*2</t>
  </si>
  <si>
    <t>Výmera 1.NP - P4/P5/P6</t>
  </si>
  <si>
    <t>17,27*2+10,95*2-2,25-2,45+7,66*2+10,95*2-8,15-2,675-3,26+3,6*2+1*2+1*2+1,65*2+4,02*2+1,5*2+3,6*2+6,71*2+1,94*4+1,22*8+0,79*4+0,8*2+0,78*2+1,77*2</t>
  </si>
  <si>
    <t>3,28*2+1,82*2+3,33*2+1,79*2+1,71*2+1,69*2</t>
  </si>
  <si>
    <t>283320004800.S</t>
  </si>
  <si>
    <t>Okrajová dilatačná páska z PE 100/5 mm bez fólie na oddilatovanie poterov od stenových konštrukcií</t>
  </si>
  <si>
    <t>488575159</t>
  </si>
  <si>
    <t>632001051.S</t>
  </si>
  <si>
    <t>Zhotovenie jednonásobného penetračného náteru pre potery a stierky</t>
  </si>
  <si>
    <t>916656354</t>
  </si>
  <si>
    <t>(66,45+2,79+28,17+16,36)*1,05</t>
  </si>
  <si>
    <t>Výmera terasa - P9</t>
  </si>
  <si>
    <t>58,35*1,05</t>
  </si>
  <si>
    <t>Výmera 1.NP - P10</t>
  </si>
  <si>
    <t>(13,04)*1,05</t>
  </si>
  <si>
    <t>Výmera 2.NP - P7/P8</t>
  </si>
  <si>
    <t>(12,77+3,53+8,88+32,08+15,97+12+2,93+3,02+6,66)*1,05</t>
  </si>
  <si>
    <t>585520008700.S</t>
  </si>
  <si>
    <t>Penetračný náter na nasiakavé podklady pod potery, samonivelizačné hmoty a stavebné lepidlá</t>
  </si>
  <si>
    <t>265171820</t>
  </si>
  <si>
    <t>632452251.S</t>
  </si>
  <si>
    <t>Cementový poter (vhodný aj ako spádový), pevnosti v tlaku 25 MPa, hr. 60 mm</t>
  </si>
  <si>
    <t>-1694485870</t>
  </si>
  <si>
    <t>Výmera 1.PP - P1</t>
  </si>
  <si>
    <t>(28,17+16,36)*1,05</t>
  </si>
  <si>
    <t>632452252.S</t>
  </si>
  <si>
    <t>Cementový poter (vhodný aj ako spádový), pevnosti v tlaku 25 MPa, hr. 65 mm</t>
  </si>
  <si>
    <t>1209089698</t>
  </si>
  <si>
    <t>632452253.S</t>
  </si>
  <si>
    <t>Cementový poter (vhodný aj ako spádový), pevnosti v tlaku 25 MPa, hr. 70 mm</t>
  </si>
  <si>
    <t>-1587199055</t>
  </si>
  <si>
    <t>632452611.S</t>
  </si>
  <si>
    <t>Cementová samonivelizačná stierka, pevnosti v tlaku 20 MPa, hr. 3 mm</t>
  </si>
  <si>
    <t>-447620750</t>
  </si>
  <si>
    <t>Výmera 1.NP P4/P5</t>
  </si>
  <si>
    <t>(182,49+24,16+5,96+6,06+5,81+3,32+0,96+0,98+3,6+1,65+3,28+0,96+0,95+5,98)*1,05</t>
  </si>
  <si>
    <t>632452618.S</t>
  </si>
  <si>
    <t>Cementová samonivelizačná stierka, pevnosti v tlaku 20 MPa, hr. 10 mm</t>
  </si>
  <si>
    <t>250229205</t>
  </si>
  <si>
    <t>632481152.R</t>
  </si>
  <si>
    <t>Oddeľovacia a hydroizolačná membrána proti vzniku trhlín</t>
  </si>
  <si>
    <t>1448182536</t>
  </si>
  <si>
    <t>Výmera 1.NP P4</t>
  </si>
  <si>
    <t>(182,49)*1,05</t>
  </si>
  <si>
    <t>916561111.S</t>
  </si>
  <si>
    <t>Osadenie záhonového alebo parkového obrubníka betón., do lôžka z bet. pros. tr. C 12/15 s bočnou oporou</t>
  </si>
  <si>
    <t>-2038954804</t>
  </si>
  <si>
    <t>(52,515-1,26-1,15-1+25,38+3,07*2+6,125+2,67+0,45*13)</t>
  </si>
  <si>
    <t>592170001800.S</t>
  </si>
  <si>
    <t>Obrubník parkový, lxšxv 1000x50x200 mm, prírodný</t>
  </si>
  <si>
    <t>-860368017</t>
  </si>
  <si>
    <t>95,27*1,01 'Prepočítané koeficientom množstva</t>
  </si>
  <si>
    <t>941941041.S</t>
  </si>
  <si>
    <t>Montáž lešenia ľahkého pracovného radového s podlahami šírky nad 1,00 do 1,20 m, výšky do 10 m</t>
  </si>
  <si>
    <t>-45295110</t>
  </si>
  <si>
    <t>941941291.S</t>
  </si>
  <si>
    <t>Príplatok za prvý a každý ďalší i začatý mesiac použitia lešenia ľahkého pracovného radového s podlahami šírky nad 1,00 do 1,20 m, výšky do 10 m</t>
  </si>
  <si>
    <t>444003911</t>
  </si>
  <si>
    <t>864,625*3 'Prepočítané koeficientom množstva</t>
  </si>
  <si>
    <t>941941841.S</t>
  </si>
  <si>
    <t>Demontáž lešenia ľahkého pracovného radového s podlahami šírky nad 1,00 do 1,20 m, výšky do 10 m</t>
  </si>
  <si>
    <t>1410374911</t>
  </si>
  <si>
    <t>941955001.S</t>
  </si>
  <si>
    <t>Lešenie ľahké pracovné pomocné, s výškou lešeňovej podlahy do 1,20 m</t>
  </si>
  <si>
    <t>924521046</t>
  </si>
  <si>
    <t>24,16+5,96+6,06+5,81+3,32+0,96+0,98+3,6+1,65+3,28+0,96+0,95+5,98+97,64</t>
  </si>
  <si>
    <t>941955004.S</t>
  </si>
  <si>
    <t>Lešenie ľahké pracovné pomocné s výškou lešeňovej podlahy nad 2,50 do 3,5 m</t>
  </si>
  <si>
    <t>1877668229</t>
  </si>
  <si>
    <t>182,49+83,88</t>
  </si>
  <si>
    <t>953947.N20</t>
  </si>
  <si>
    <t>Montáž a dodávka vetracej mriežky vxš 700x1550 mm - lemovaná pomocou profilu 2xL100/5</t>
  </si>
  <si>
    <t>-1492615529</t>
  </si>
  <si>
    <t>953995422.S</t>
  </si>
  <si>
    <t>Rohový profil s integrovanou sieťovinou - flexibilný</t>
  </si>
  <si>
    <t>657808496</t>
  </si>
  <si>
    <t>953996121</t>
  </si>
  <si>
    <t>PCI okenný APU profil s integrovanou tkaninou</t>
  </si>
  <si>
    <t>417358859</t>
  </si>
  <si>
    <t>((0,46+0,76*2)*2+(0,48+0,76*2)*5+(0,78+0,46*2)*2+(1,75+0,81*2)*2+(1,92+1,43*2)*2+(1,98+0,76*2)*1+2+1,32*2+(2+1,38*2)*6+(2,18+1,54*2)*5+1,93+1,45*2)</t>
  </si>
  <si>
    <t>(1,26+2,33*2+1,15+2,33*2+1+2,02*2+0,7+2,05*2+2,96+2,56*2)</t>
  </si>
  <si>
    <t>99</t>
  </si>
  <si>
    <t>Presun hmôt HSV</t>
  </si>
  <si>
    <t>999281111.S</t>
  </si>
  <si>
    <t>Presun hmôt pre opravy a údržbu objektov vrátane vonkajších plášťov výšky do 25 m</t>
  </si>
  <si>
    <t>-98189056</t>
  </si>
  <si>
    <t>711111001.S</t>
  </si>
  <si>
    <t>Zhotovenie izolácie proti zemnej vlhkosti vodorovná náterom penetračným za studena</t>
  </si>
  <si>
    <t>454655222</t>
  </si>
  <si>
    <t>246170000900.S</t>
  </si>
  <si>
    <t>Lak asfaltový penetračný</t>
  </si>
  <si>
    <t>-579322202</t>
  </si>
  <si>
    <t>439,195*0,0003 'Prepočítané koeficientom množstva</t>
  </si>
  <si>
    <t>711131101.S</t>
  </si>
  <si>
    <t>Zhotovenie  izolácie proti zemnej vlhkosti vodorovná AIP na sucho</t>
  </si>
  <si>
    <t>489299159</t>
  </si>
  <si>
    <t>R2183</t>
  </si>
  <si>
    <t>Icopal P Base 35 ww Speed Profile® SBS</t>
  </si>
  <si>
    <t>1981366311</t>
  </si>
  <si>
    <t>439,195*1,15 'Prepočítané koeficientom množstva</t>
  </si>
  <si>
    <t>711132107.S</t>
  </si>
  <si>
    <t>Zhotovenie izolácie proti zemnej vlhkosti nopovou fóloiu položenou voľne na ploche zvislej</t>
  </si>
  <si>
    <t>-715688384</t>
  </si>
  <si>
    <t>0,785*(46,215*2+0,725*3+2,51+3,07+2,53+0,79*2)*1,08</t>
  </si>
  <si>
    <t>283230002700.S</t>
  </si>
  <si>
    <t>Nopová HDPE fólia hrúbky 0,5 mm, výška nopu 8 mm, proti zemnej vlhkosti s radónovou ochranou, pre spodnú stavbu</t>
  </si>
  <si>
    <t>-448171111</t>
  </si>
  <si>
    <t>88,421*1,15 'Prepočítané koeficientom množstva</t>
  </si>
  <si>
    <t>711462301</t>
  </si>
  <si>
    <t>Izolácia proti povrchovej a podpovrchovej tlakovej vode AQUAFIN-2K hr. 2,5 mm na ploche vodorovnej</t>
  </si>
  <si>
    <t>525131513</t>
  </si>
  <si>
    <t>Výmera 1.NP P5</t>
  </si>
  <si>
    <t>(3,32+0,96+0,98+3,6+3,28+0,96+0,95)*1,05</t>
  </si>
  <si>
    <t>(3,53)*1,05</t>
  </si>
  <si>
    <t>711463301</t>
  </si>
  <si>
    <t>Izolácia proti povrchovej a podpovrchovej tlakovej vode AQUAFIN-2K hr. 2,5 mm na ploche zvislej</t>
  </si>
  <si>
    <t>-1784903071</t>
  </si>
  <si>
    <t>2*(1,735*2+1,69+0,38)*1,05</t>
  </si>
  <si>
    <t>Výmera 2.NP - Umyvadlo</t>
  </si>
  <si>
    <t>1,4*0,6*1,05</t>
  </si>
  <si>
    <t>711463301.S</t>
  </si>
  <si>
    <t>Izolácia proti povrchovej a podpovrchovej tlakovej vode 2-zložkovou stierkou hydroizolačnou minerálnou pružnou hr. 2,5 mm na ploche zvislej</t>
  </si>
  <si>
    <t>-832741057</t>
  </si>
  <si>
    <t>998711201.S</t>
  </si>
  <si>
    <t>Presun hmôt pre izoláciu proti vode v objektoch výšky do 6 m</t>
  </si>
  <si>
    <t>808663052</t>
  </si>
  <si>
    <t>712</t>
  </si>
  <si>
    <t>Izolácie striech, povlakové krytiny</t>
  </si>
  <si>
    <t>712370070.S</t>
  </si>
  <si>
    <t>Zhotovenie povlakovej krytiny striech plochých do 10° PVC-P fóliou upevnenou prikotvením so zvarením spoju</t>
  </si>
  <si>
    <t>672347602</t>
  </si>
  <si>
    <t>Výmera S1</t>
  </si>
  <si>
    <t>84*1,05</t>
  </si>
  <si>
    <t>Výmera S1 - atika/vytiahnutie</t>
  </si>
  <si>
    <t>(0,375+0,3)*(9,21+0,56+1,33+3,56+0,56+4,32)*1,05</t>
  </si>
  <si>
    <t>0,375*(9,21)*1,05</t>
  </si>
  <si>
    <t>283220002000</t>
  </si>
  <si>
    <t>Hydroizolačná fólia PVC-P FATRAFOL 810, hr. 1,5 mm, š. 1,3 m, izolácia plochých striech, farba sivá, FATRA IZOLFA</t>
  </si>
  <si>
    <t>-310476960</t>
  </si>
  <si>
    <t>81</t>
  </si>
  <si>
    <t>311970001400.S</t>
  </si>
  <si>
    <t>Teleskop d 50x135 mm</t>
  </si>
  <si>
    <t>-92864322</t>
  </si>
  <si>
    <t>82</t>
  </si>
  <si>
    <t>712973410.S</t>
  </si>
  <si>
    <t>Detaily k termoplastom všeobecne, kútový uholník z hrubopoplastovaného plechu RŠ 80 mm, ohyb 90-135°</t>
  </si>
  <si>
    <t>-1003974385</t>
  </si>
  <si>
    <t>4,32+3,56+1,33+0,4+9,21</t>
  </si>
  <si>
    <t>83</t>
  </si>
  <si>
    <t>311690001000.S</t>
  </si>
  <si>
    <t>Rozperný nit 6x30 mm do betónu, hliníkový</t>
  </si>
  <si>
    <t>1238071804</t>
  </si>
  <si>
    <t>84</t>
  </si>
  <si>
    <t>712973610.S</t>
  </si>
  <si>
    <t>Detaily k termoplastom všeobecne, nárožný uholník z hrubopoplast. plechu RŠ 80 mm, ohyb 90-135°</t>
  </si>
  <si>
    <t>-1738872469</t>
  </si>
  <si>
    <t>85</t>
  </si>
  <si>
    <t>-509795342</t>
  </si>
  <si>
    <t>86</t>
  </si>
  <si>
    <t>712973780.S</t>
  </si>
  <si>
    <t>Detaily k termoplastom všeobecne, stenový kotviaci pásik z hrubopoplast. plechu RŠ 50 mm</t>
  </si>
  <si>
    <t>812726150</t>
  </si>
  <si>
    <t>87</t>
  </si>
  <si>
    <t>518262342</t>
  </si>
  <si>
    <t>88</t>
  </si>
  <si>
    <t>712973880.S</t>
  </si>
  <si>
    <t>Detaily k termoplastom všeobecne, oplechovanie okraja odkvapovou lištou z hrubopolpast. plechu RŠ 165 mm</t>
  </si>
  <si>
    <t>-712723474</t>
  </si>
  <si>
    <t>4,32+3,798+0,56+0,4+1,33+9,77+8,12+1,14</t>
  </si>
  <si>
    <t>89</t>
  </si>
  <si>
    <t>311970001500.S</t>
  </si>
  <si>
    <t>Vrut do dĺžky 150 mm na upevnenie do kombi dosiek</t>
  </si>
  <si>
    <t>-312422789</t>
  </si>
  <si>
    <t>90</t>
  </si>
  <si>
    <t>712990040.S</t>
  </si>
  <si>
    <t>Položenie geotextílie vodorovne alebo zvislo na strechy ploché do 10°</t>
  </si>
  <si>
    <t>231216510</t>
  </si>
  <si>
    <t>91</t>
  </si>
  <si>
    <t>693110003200.S</t>
  </si>
  <si>
    <t>Geotextília polypropylénová netkaná 500 g/m2</t>
  </si>
  <si>
    <t>1202824978</t>
  </si>
  <si>
    <t>88,2*1,15 'Prepočítané koeficientom množstva</t>
  </si>
  <si>
    <t>92</t>
  </si>
  <si>
    <t>712991040.S</t>
  </si>
  <si>
    <t>Montáž podkladnej konštrukcie z OSB dosiek na atike šírky 411 - 620 mm pod klampiarske konštrukcie</t>
  </si>
  <si>
    <t>549070800</t>
  </si>
  <si>
    <t>4,32+3,78+0,56+1,33+9,21</t>
  </si>
  <si>
    <t>93</t>
  </si>
  <si>
    <t>311970001100.S</t>
  </si>
  <si>
    <t>Kotviaci prvok do betónu 6,3x160 mm, oceľový</t>
  </si>
  <si>
    <t>-1312720271</t>
  </si>
  <si>
    <t>94</t>
  </si>
  <si>
    <t>607260000450.S</t>
  </si>
  <si>
    <t>Doska OSB nebrúsená hr. 25 mm</t>
  </si>
  <si>
    <t>399321282</t>
  </si>
  <si>
    <t>95</t>
  </si>
  <si>
    <t>998712201.S</t>
  </si>
  <si>
    <t>Presun hmôt pre izoláciu povlakovej krytiny v objektoch výšky do 6 m</t>
  </si>
  <si>
    <t>-29196875</t>
  </si>
  <si>
    <t>96</t>
  </si>
  <si>
    <t>713111111.S</t>
  </si>
  <si>
    <t>Montáž tepelnej izolácie stropov minerálnou vlnou, vrchom kladenou voľne</t>
  </si>
  <si>
    <t>413481988</t>
  </si>
  <si>
    <t>Výmera strop - S5</t>
  </si>
  <si>
    <t>11,95*9,625*1,05</t>
  </si>
  <si>
    <t>Výmera strop - S6</t>
  </si>
  <si>
    <t>25,75*11,8*1,05-2,945*2,25</t>
  </si>
  <si>
    <t>97</t>
  </si>
  <si>
    <t>631640001500.S</t>
  </si>
  <si>
    <t>Pás zo sklenej vlny hr. 200 mm, pre šikmé strechy, podkrovia, stropy a ľahké podlahy</t>
  </si>
  <si>
    <t>-1823900391</t>
  </si>
  <si>
    <t>433,186*1,02 'Prepočítané koeficientom množstva</t>
  </si>
  <si>
    <t>98</t>
  </si>
  <si>
    <t>713112126.S</t>
  </si>
  <si>
    <t>Montáž tepelnej izolácie podhľadov rovných polystyrénom, spodkom s pribitím na konštrukciu</t>
  </si>
  <si>
    <t>-274128997</t>
  </si>
  <si>
    <t>283750001600.S</t>
  </si>
  <si>
    <t>Doska XPS 300 hr. 30 mm, zakladanie stavieb, podlahy, obrátené ploché strechy</t>
  </si>
  <si>
    <t>1648873560</t>
  </si>
  <si>
    <t>40,684*1,02 'Prepočítané koeficientom množstva</t>
  </si>
  <si>
    <t>100</t>
  </si>
  <si>
    <t>713122111.S</t>
  </si>
  <si>
    <t>Montáž tepelnej izolácie podláh polystyrénom, kladeným voľne v jednej vrstve</t>
  </si>
  <si>
    <t>-285502654</t>
  </si>
  <si>
    <t>Výmera 2.NP - P11</t>
  </si>
  <si>
    <t>6,66*1,05</t>
  </si>
  <si>
    <t>101</t>
  </si>
  <si>
    <t>KR100040</t>
  </si>
  <si>
    <t>Austrotherm Kroková (kročajová) rolka 1000 Textíla hr.40 mm (10000 x 1000 mm), proti krokovému hluku a tepelná izolácia s textilným laminovaním</t>
  </si>
  <si>
    <t>-1689075687</t>
  </si>
  <si>
    <t>P</t>
  </si>
  <si>
    <t>Poznámka k položke:_x000D_
Maximálne úžitkové zaťaženie na vyrovnávacom potere 500 kg/m2  Súčiniteľ tepelnej vodivosti ?D = 0,038 W/m.K</t>
  </si>
  <si>
    <t>6,993*1,02 'Prepočítané koeficientom množstva</t>
  </si>
  <si>
    <t>102</t>
  </si>
  <si>
    <t>713122121.S</t>
  </si>
  <si>
    <t>Montáž tepelnej izolácie podláh polystyrénom, kladeným voľne v dvoch vrstvách</t>
  </si>
  <si>
    <t>-1931522776</t>
  </si>
  <si>
    <t>103</t>
  </si>
  <si>
    <t>-1621004317</t>
  </si>
  <si>
    <t>331,17*2,04 'Prepočítané koeficientom množstva</t>
  </si>
  <si>
    <t>104</t>
  </si>
  <si>
    <t>713132111.S</t>
  </si>
  <si>
    <t>Montáž tepelnej izolácie stien polystyrénom, pribitím na konštrukciu</t>
  </si>
  <si>
    <t>-1605610447</t>
  </si>
  <si>
    <t>(1,015*25,75*2)*1,05</t>
  </si>
  <si>
    <t>105</t>
  </si>
  <si>
    <t>283750001800.S</t>
  </si>
  <si>
    <t>Doska XPS 300 hr. 50 mm, zakladanie stavieb, podlahy, obrátené ploché strechy</t>
  </si>
  <si>
    <t>886432043</t>
  </si>
  <si>
    <t>73,127*1,02 'Prepočítané koeficientom množstva</t>
  </si>
  <si>
    <t>106</t>
  </si>
  <si>
    <t>713142160.S</t>
  </si>
  <si>
    <t>Montáž tepelnej izolácie striech plochých do 10° spádovými doskami z polystyrénu v jednej vrstve</t>
  </si>
  <si>
    <t>950526494</t>
  </si>
  <si>
    <t>107</t>
  </si>
  <si>
    <t>283760007400.S</t>
  </si>
  <si>
    <t>Doska spádová EPS, pevnosť v tlaku 100 kPa, šedý polystyrén pre vyspádovanie plochých striech</t>
  </si>
  <si>
    <t>-1775632704</t>
  </si>
  <si>
    <t>84*0,05*1,05</t>
  </si>
  <si>
    <t>84*0,08*1,05/2</t>
  </si>
  <si>
    <t>108</t>
  </si>
  <si>
    <t>713142255.S</t>
  </si>
  <si>
    <t>Montáž tepelnej izolácie striech plochých do 10° polystyrénom, rozloženej v dvoch vrstvách, prikotvením</t>
  </si>
  <si>
    <t>1434329927</t>
  </si>
  <si>
    <t>109</t>
  </si>
  <si>
    <t>283720009000.S</t>
  </si>
  <si>
    <t>Doska EPS hr. 100 mm, pevnosť v tlaku 150 kPa, na zateplenie podláh a plochých striech</t>
  </si>
  <si>
    <t>-1412195288</t>
  </si>
  <si>
    <t>88,2*1,02 'Prepočítané koeficientom množstva</t>
  </si>
  <si>
    <t>110</t>
  </si>
  <si>
    <t>283720009100.S</t>
  </si>
  <si>
    <t>Doska EPS hr. 120 mm, pevnosť v tlaku 150 kPa, na zateplenie podláh a plochých striech</t>
  </si>
  <si>
    <t>1222036149</t>
  </si>
  <si>
    <t>111</t>
  </si>
  <si>
    <t>713161510.S</t>
  </si>
  <si>
    <t>Montáž tepelnej izolácie striech šikmých kladená voľne medzi a pod krokvy/väzníky hr. nad 10 cm vr. parozábranny</t>
  </si>
  <si>
    <t>-1833551395</t>
  </si>
  <si>
    <t>Výmera strop - S5/S4</t>
  </si>
  <si>
    <t>10,95*9,425*1,05+2,57*3,16*1,05</t>
  </si>
  <si>
    <t>112</t>
  </si>
  <si>
    <t>318841002</t>
  </si>
  <si>
    <t>429,307*1,02 'Prepočítané koeficientom množstva</t>
  </si>
  <si>
    <t>113</t>
  </si>
  <si>
    <t>998713201.S</t>
  </si>
  <si>
    <t>Presun hmôt pre izolácie tepelné v objektoch výšky do 6 m</t>
  </si>
  <si>
    <t>-1680303553</t>
  </si>
  <si>
    <t>114</t>
  </si>
  <si>
    <t>762341201.S</t>
  </si>
  <si>
    <t>Montáž latovania jednoduchých striech pre sklon do 60°</t>
  </si>
  <si>
    <t>-1489768568</t>
  </si>
  <si>
    <t>6,67/0,22*26,18*2*1,05</t>
  </si>
  <si>
    <t>115</t>
  </si>
  <si>
    <t>605430000200</t>
  </si>
  <si>
    <t>Rezivo stavebné zo smreku - strešné laty impregnované hr. 40 mm, š. 50 mm, dĺ. 4000-5000 mm, JAFHOLZ</t>
  </si>
  <si>
    <t>2014049286</t>
  </si>
  <si>
    <t>1666,833*0,0021 'Prepočítané koeficientom množstva</t>
  </si>
  <si>
    <t>116</t>
  </si>
  <si>
    <t>762341251.S</t>
  </si>
  <si>
    <t>Montáž kontralát pre sklon do 22°</t>
  </si>
  <si>
    <t>1121838129</t>
  </si>
  <si>
    <t>6,67*27*2*1,05</t>
  </si>
  <si>
    <t>117</t>
  </si>
  <si>
    <t>906525405</t>
  </si>
  <si>
    <t>378,189*0,0021 'Prepočítané koeficientom množstva</t>
  </si>
  <si>
    <t>118</t>
  </si>
  <si>
    <t>762395000.S</t>
  </si>
  <si>
    <t>Spojovacie prostriedky pre viazané konštrukcie krovov, debnenie a laťovanie, nadstrešné konštr., spádové kliny - svorky, dosky, klince, pásová oceľ, vruty</t>
  </si>
  <si>
    <t>1227194490</t>
  </si>
  <si>
    <t>3,5+0,794</t>
  </si>
  <si>
    <t>119</t>
  </si>
  <si>
    <t>762421314.S</t>
  </si>
  <si>
    <t>Obloženie stropov alebo strešných podhľadov z dosiek OSB skrutkovaných na pero a drážku hr. dosky 22 mm</t>
  </si>
  <si>
    <t>1552275618</t>
  </si>
  <si>
    <t>120</t>
  </si>
  <si>
    <t>762431315.S</t>
  </si>
  <si>
    <t>Obloženie stien z dosiek OSB skrutkovaných na pero a drážku hr. dosky 25 mm</t>
  </si>
  <si>
    <t>1344734759</t>
  </si>
  <si>
    <t>121</t>
  </si>
  <si>
    <t>762810027.S</t>
  </si>
  <si>
    <t>Záklop stropov z dosiek OSB skrutkovaných na trámy na pero a drážku hr. dosky 25 mm</t>
  </si>
  <si>
    <t>2116337108</t>
  </si>
  <si>
    <t>Výmera - strop</t>
  </si>
  <si>
    <t>4*25,685*1,05</t>
  </si>
  <si>
    <t>122</t>
  </si>
  <si>
    <t>762810117.R</t>
  </si>
  <si>
    <t>Záklop stropov z dosiek cementotrieskových jednovrstvových skrutkovaných na OK hr. dosky 24 mm</t>
  </si>
  <si>
    <t>457963620</t>
  </si>
  <si>
    <t>123</t>
  </si>
  <si>
    <t>998762202.S</t>
  </si>
  <si>
    <t>Presun hmôt pre konštrukcie tesárske v objektoch výšky do 12 m</t>
  </si>
  <si>
    <t>-809439530</t>
  </si>
  <si>
    <t>763</t>
  </si>
  <si>
    <t>Konštrukcie - drevostavby</t>
  </si>
  <si>
    <t>124</t>
  </si>
  <si>
    <t>763115113.S</t>
  </si>
  <si>
    <t>Priečka SDK hr. 125 mm, kca CW+UW 100, jednoducho opláštená doskou štandardnou A 12,5 mm, TI 100 mm</t>
  </si>
  <si>
    <t>-258254541</t>
  </si>
  <si>
    <t>2,785*(2,16)*1,05</t>
  </si>
  <si>
    <t>125</t>
  </si>
  <si>
    <t>763120011.S</t>
  </si>
  <si>
    <t>Sadrokartónová inštalačná predstena pre sanitárne zariadenia, kca CD+UD, dvojito opláštená doskou impregnovanou H2 2x12,5 mm</t>
  </si>
  <si>
    <t>-498602946</t>
  </si>
  <si>
    <t>2,785*(1,69+1,735)*1,05</t>
  </si>
  <si>
    <t>126</t>
  </si>
  <si>
    <t>763135045</t>
  </si>
  <si>
    <t>Kazetový podhľad Rigips 600 x 600 mm, hrana A, konštrukcia viditeľná, doska Gyptone Point 11 biela</t>
  </si>
  <si>
    <t>662464297</t>
  </si>
  <si>
    <t>Výmera 1.NP - S6</t>
  </si>
  <si>
    <t>(182,49+83,88-6,66)*1,05</t>
  </si>
  <si>
    <t>Výmera 2.NP - S5/S4</t>
  </si>
  <si>
    <t>(12,77+32,08+15,97+12+2,93+6,66+1,87*3,16+2,57*3,16)*1,05</t>
  </si>
  <si>
    <t>127</t>
  </si>
  <si>
    <t>763138221.S</t>
  </si>
  <si>
    <t>Podhľad SDK závesný na dvojúrovňovej oceľovej podkonštrukcií CD+UD, doska protipožiarna DF 12.5 mm</t>
  </si>
  <si>
    <t>1501843211</t>
  </si>
  <si>
    <t>Výmera 2.NP - S5/P11</t>
  </si>
  <si>
    <t>(8,88+3,02+6,66)*1,05</t>
  </si>
  <si>
    <t>128</t>
  </si>
  <si>
    <t>763138223.S</t>
  </si>
  <si>
    <t>Podhľad SDK závesný na dvojúrovňovej oceľovej podkonštrukcií CD+UD, doska protipožiarna impregnovaná DFH2 12.5 mm</t>
  </si>
  <si>
    <t>2104119093</t>
  </si>
  <si>
    <t>Výmera 2.NP - S5</t>
  </si>
  <si>
    <t>3,53*1,05</t>
  </si>
  <si>
    <t>129</t>
  </si>
  <si>
    <t>763147114.R</t>
  </si>
  <si>
    <t>Obklad steny sadrokartónom, doska protipožiarna DF 15 mm</t>
  </si>
  <si>
    <t>1762005030</t>
  </si>
  <si>
    <t>Výmera - statická porucha</t>
  </si>
  <si>
    <t>0,53*(2,6*2+8,15)*1,05</t>
  </si>
  <si>
    <t>0,35*(2,6*2*2+11,95*2)*1,05</t>
  </si>
  <si>
    <t>130</t>
  </si>
  <si>
    <t>763152441</t>
  </si>
  <si>
    <t>SDK suchá podlaha RIGIPS RIGIDUR E25 hr. 25 mm bez podsypu</t>
  </si>
  <si>
    <t>1621747140</t>
  </si>
  <si>
    <t>6,66*2*1,05</t>
  </si>
  <si>
    <t>131</t>
  </si>
  <si>
    <t>763732112.S</t>
  </si>
  <si>
    <t>Montáž strešnej konštrukcie z väzníkov priehradových, konštrukčnej dĺžky do 18 m</t>
  </si>
  <si>
    <t>1875300624</t>
  </si>
  <si>
    <t>13,05*27</t>
  </si>
  <si>
    <t>132</t>
  </si>
  <si>
    <t>612220000600.S</t>
  </si>
  <si>
    <t>Väzník strešný drevený priehradový pre sedlové strechy rozpätia 12 - 20 m</t>
  </si>
  <si>
    <t>1941126328</t>
  </si>
  <si>
    <t>(11,80*1,015+5,925*1,04)*27</t>
  </si>
  <si>
    <t>133</t>
  </si>
  <si>
    <t>998763401.S</t>
  </si>
  <si>
    <t>Presun hmôt pre sádrokartónové konštrukcie v stavbách (objektoch) výšky do 7 m</t>
  </si>
  <si>
    <t>1924067545</t>
  </si>
  <si>
    <t>134</t>
  </si>
  <si>
    <t>764171101.S</t>
  </si>
  <si>
    <t>Krytina škridloplech pozink farebný veľkoformátová, sklon strechy do 30°</t>
  </si>
  <si>
    <t>200326676</t>
  </si>
  <si>
    <t>6,67*26,18*2*1,05</t>
  </si>
  <si>
    <t>135</t>
  </si>
  <si>
    <t>764171244.S</t>
  </si>
  <si>
    <t>Lemovanie múru bočné pozink farebný, r.š. do 310 mm, sklon strechy do 30°</t>
  </si>
  <si>
    <t>1214844284</t>
  </si>
  <si>
    <t>136</t>
  </si>
  <si>
    <t>764171263.S</t>
  </si>
  <si>
    <t>Odkvapové lemovanie pozink farebný, r.š. do 250 mm, sklon strechy do 30°</t>
  </si>
  <si>
    <t>184709221</t>
  </si>
  <si>
    <t>26,18*2</t>
  </si>
  <si>
    <t>Výmera - stará strecha - vysunutie</t>
  </si>
  <si>
    <t>9,925*2+4,44+3,12</t>
  </si>
  <si>
    <t>137</t>
  </si>
  <si>
    <t>764171266.S</t>
  </si>
  <si>
    <t>Lapač snehu sedlový pozink farebný, r.š. do 307 mm, sklon strechy do 30°</t>
  </si>
  <si>
    <t>2013809751</t>
  </si>
  <si>
    <t>138</t>
  </si>
  <si>
    <t>764171848.S</t>
  </si>
  <si>
    <t>Štítové lemovanie pozink farebný, r.š. do 370 mm, sklon strechy do 30°</t>
  </si>
  <si>
    <t>1079257959</t>
  </si>
  <si>
    <t>6,67*2</t>
  </si>
  <si>
    <t>139</t>
  </si>
  <si>
    <t>764171873.S</t>
  </si>
  <si>
    <t>Hrebenáč rovný s prevetrávacím pásom pozink farebný, r.š. do 410 mm, sklon strechy do 30°</t>
  </si>
  <si>
    <t>796871436</t>
  </si>
  <si>
    <t>26,18</t>
  </si>
  <si>
    <t>140</t>
  </si>
  <si>
    <t>764352427.S</t>
  </si>
  <si>
    <t>Žľaby z pozinkovaného farbeného PZf plechu, pododkvapové polkruhové r.š. 330 mm</t>
  </si>
  <si>
    <t>-1692810502</t>
  </si>
  <si>
    <t>26,18*2+5,565+3,12+9,925+1,59+8,58</t>
  </si>
  <si>
    <t>141</t>
  </si>
  <si>
    <t>764410430.S</t>
  </si>
  <si>
    <t>Oplechovanie parapetov z pozinkovaného farbeného PZf plechu, vrátane rohov r.š. 150+50 mm</t>
  </si>
  <si>
    <t>-368332686</t>
  </si>
  <si>
    <t>0,46*3+0,48*5+0,78*2+1,75*2+1,92*2+1,93+1,98+2+2+2,18*5</t>
  </si>
  <si>
    <t>142</t>
  </si>
  <si>
    <t>764410450.S</t>
  </si>
  <si>
    <t>Oplechovanie parapetov z pozinkovaného farbeného PZf plechu, vrátane rohov r.š. 230+50 mm</t>
  </si>
  <si>
    <t>-1156922388</t>
  </si>
  <si>
    <t>2*5*1,05</t>
  </si>
  <si>
    <t>143</t>
  </si>
  <si>
    <t>764430450.S</t>
  </si>
  <si>
    <t>Oplechovanie muriva a atík z pozinkovaného farbeného PZf plechu, vrátane rohov r.š. 550-600 mm</t>
  </si>
  <si>
    <t>-317035147</t>
  </si>
  <si>
    <t>(6,72*2+9,77+1,33+0,4+4,32)*1,05</t>
  </si>
  <si>
    <t>144</t>
  </si>
  <si>
    <t>764454454.S</t>
  </si>
  <si>
    <t>Zvodové rúry z pozinkovaného farbeného PZf plechu, kruhové priemer 120 mm</t>
  </si>
  <si>
    <t>-1818584977</t>
  </si>
  <si>
    <t>6,67*4+6,59+6,59+6,35+4,2*2</t>
  </si>
  <si>
    <t>145</t>
  </si>
  <si>
    <t>764900002.S</t>
  </si>
  <si>
    <t>Kontaktná paropriepustná fólia pod strešnú krytinu, plošná hmotnosť 140 g/m2</t>
  </si>
  <si>
    <t>-1354014415</t>
  </si>
  <si>
    <t>146</t>
  </si>
  <si>
    <t>998764201.S</t>
  </si>
  <si>
    <t>Presun hmôt pre konštrukcie klampiarske v objektoch výšky do 6 m</t>
  </si>
  <si>
    <t>647372646</t>
  </si>
  <si>
    <t>147</t>
  </si>
  <si>
    <t>766621400.S</t>
  </si>
  <si>
    <t>Montáž okien plastových s hydroizolačnými ISO páskami (exteriérová a interiérová)</t>
  </si>
  <si>
    <t>1173947733</t>
  </si>
  <si>
    <t>(0,46*2+0,76*2)*2+(0,48*2+0,76*2)*5+(0,78*2+0,46*2)*2+(1,75*2+0,81*2)*2+(1,92*2+1,43*2)*2+1,93*2+1,45*2+(1,98*2+0,76*2)*1+2*2+1,32*2+(2*2+1,38*2)*6</t>
  </si>
  <si>
    <t>(2,18*2+1,54*2)*5</t>
  </si>
  <si>
    <t>148</t>
  </si>
  <si>
    <t>283290005800</t>
  </si>
  <si>
    <t>Tesniaca fólia CX exteriér, š. 70 mm, dĺ. 30 m, pre tesnenie pripájacej škáry okenného rámu a muriva, polymér, ALLMEDIA</t>
  </si>
  <si>
    <t>-1175592736</t>
  </si>
  <si>
    <t>149</t>
  </si>
  <si>
    <t>283290006200</t>
  </si>
  <si>
    <t>Tesniaca fólia CX interiér, š. 70 mm, dĺ. 30 m, pre tesnenie pripájacej škáry okenného rámu a muriva, polymér, ALLMEDIA</t>
  </si>
  <si>
    <t>-1676049994</t>
  </si>
  <si>
    <t>150</t>
  </si>
  <si>
    <t>61141000.O1</t>
  </si>
  <si>
    <t>Plastové okno jednokrídlové OS, vxš 760x460 mm, izolačné trojsklo, RAL7016 - resp. výber investor, kovanie klasické</t>
  </si>
  <si>
    <t>887111137</t>
  </si>
  <si>
    <t>151</t>
  </si>
  <si>
    <t>61141000.O2</t>
  </si>
  <si>
    <t>Plastové okno jednokrídlové OS, vxš 760x480 mm, izolačné trojsklo, RAL7016 - resp. výber investor, kovanie klasické</t>
  </si>
  <si>
    <t>-685719333</t>
  </si>
  <si>
    <t>152</t>
  </si>
  <si>
    <t>61141000.O3</t>
  </si>
  <si>
    <t>Plastové okno jednokrídlové OS, vxš 460x780 mm, izolačné trojsklo, RAL7016 - resp. výber investor, kovanie klasické</t>
  </si>
  <si>
    <t>900298021</t>
  </si>
  <si>
    <t>153</t>
  </si>
  <si>
    <t>61141000.O4</t>
  </si>
  <si>
    <t>Plastové okno dvojkrídlové O/OS, vxš 810x1750 mm, izolačné trojsklo, RAL7016 - resp. výber investor, kovanie klasické</t>
  </si>
  <si>
    <t>-1901327479</t>
  </si>
  <si>
    <t>154</t>
  </si>
  <si>
    <t>61141000.O5</t>
  </si>
  <si>
    <t>Plastové okno trojkrídlové O/O/OS, vxš 1430x1920 mm, izolačné trojsklo, RAL7016 - resp. výber investor, kovanie klasické</t>
  </si>
  <si>
    <t>-251897968</t>
  </si>
  <si>
    <t>155</t>
  </si>
  <si>
    <t>61141000.O6</t>
  </si>
  <si>
    <t>Plastové okno trojkrídlové O/O/OS, vxš 1450x1930 mm, izolačné trojsklo, RAL7016 - resp. výber investor, kovanie klasické</t>
  </si>
  <si>
    <t>817642120</t>
  </si>
  <si>
    <t>156</t>
  </si>
  <si>
    <t>61141000.O7</t>
  </si>
  <si>
    <t>Plastové okno trojkrídlové O/O/OS, vxš 760x1980 mm, izolačné trojsklo, RAL7016 - resp. výber investor, kovanie klasické</t>
  </si>
  <si>
    <t>647171843</t>
  </si>
  <si>
    <t>157</t>
  </si>
  <si>
    <t>61141000.O8</t>
  </si>
  <si>
    <t>Plastové okno trojkrídlové OS/O/O, vxš 1320x2000 mm, izolačné trojsklo, RAL7016 - resp. výber investor, kovanie klasické</t>
  </si>
  <si>
    <t>276838720</t>
  </si>
  <si>
    <t>158</t>
  </si>
  <si>
    <t>61141000.O9</t>
  </si>
  <si>
    <t>Plastové okno trojkrídlové O/O/OS, vxš 1380x2000 mm, izolačné trojsklo, RAL7016 - resp. výber investor, kovanie klasické</t>
  </si>
  <si>
    <t>-1248792830</t>
  </si>
  <si>
    <t>159</t>
  </si>
  <si>
    <t>61141000.O10</t>
  </si>
  <si>
    <t>Plastové okno trojkrídlové OS/O/O, vxš 1540x2180 mm, izolačné trojsklo, RAL7016 - resp. výber investor, kovanie klasické, pákový ovladač</t>
  </si>
  <si>
    <t>1508364451</t>
  </si>
  <si>
    <t>160</t>
  </si>
  <si>
    <t>766641161.S</t>
  </si>
  <si>
    <t>Montáž dverí plastových, vchodových, 1 m obvodu dverí</t>
  </si>
  <si>
    <t>178830903</t>
  </si>
  <si>
    <t>0,7*2+2,05*2+0,9*2+2,02*2+1,26*2+2,33*2+1,15*2+2,33*2+2,96*2+2,56*2+1,75*2+2,53*2+0,7*2+1,1*2</t>
  </si>
  <si>
    <t>161</t>
  </si>
  <si>
    <t>611670001.11/L</t>
  </si>
  <si>
    <t>Plastové vchodové dvere 700x2050 mm, plastová zárubňa, dverné závesy, zámok, kľučka, Tr. bezpeč.3, dverový stavač, plné</t>
  </si>
  <si>
    <t>2087150214</t>
  </si>
  <si>
    <t>162</t>
  </si>
  <si>
    <t>611670001.12/P</t>
  </si>
  <si>
    <t>Plastové vchodové dvere 900x2020 mm, plastová zárubňa, dverné závesy, zámok, kľučka, Tr. bezpeč.3, dverový stavač, plné</t>
  </si>
  <si>
    <t>-2021632125</t>
  </si>
  <si>
    <t>163</t>
  </si>
  <si>
    <t>611670001.13/D</t>
  </si>
  <si>
    <t>Plastové vchodové dvojkrídlové dvere s pravým primárnym krídlom a nadsvetlíkom 1260x2330 mm, plastová zárubňa, dverné závesy, zámok, kľučka, Tr. bezpeč.3, dverový stavač, plné/nadsvetlík sklo, ovládanie EPS</t>
  </si>
  <si>
    <t>755665792</t>
  </si>
  <si>
    <t>164</t>
  </si>
  <si>
    <t>611670001.14/L</t>
  </si>
  <si>
    <t>Plastové vchodové dvere jednokrídlové s nadsvetlíkom 1150x2330 mm, plastová zárubňa, dverné závesy, zámok, kľučka, Tr. bezpeč.3, dverový stavač, plné/nadsvetlík sklo, ovládanie EPS</t>
  </si>
  <si>
    <t>264943046</t>
  </si>
  <si>
    <t>165</t>
  </si>
  <si>
    <t>611670001.15a/D</t>
  </si>
  <si>
    <t>Plastové vchodové dvere dvojkrídlové a ôsmimi fixnými oknami 2960x2560 mm, plastová zárubňa, dverné závesy, zámok, kľučka, Tr. bezpeč.3, dverový stavač, bezp.zasklenie, ovládanie EPS</t>
  </si>
  <si>
    <t>209602038</t>
  </si>
  <si>
    <t>166</t>
  </si>
  <si>
    <t>611670001.15b/D</t>
  </si>
  <si>
    <t>Plastové vchodové dvere dvojkrídlové s nadsvetlíkom 1750x2560 mm, plastová zárubňa, dverné závesy, zámok, kľučka, Tr. bezpeč.3, dverový stavač, bezp.zasklenie-nepriehladné, ovládanie EPS</t>
  </si>
  <si>
    <t>1798047832</t>
  </si>
  <si>
    <t>167</t>
  </si>
  <si>
    <t>611670001.16/L</t>
  </si>
  <si>
    <t>Plastové vchodové jednokrídlové dvere 700x1100 mm, plastová zárubňa, dverné závesy, zámok, kľučka, Tr. bezpeč.3, dverový stavač</t>
  </si>
  <si>
    <t>-151547126</t>
  </si>
  <si>
    <t>168</t>
  </si>
  <si>
    <t>766694141.S</t>
  </si>
  <si>
    <t>Montáž parapetnej dosky plastovej šírky do 300 mm, dĺžky do 1000 mm</t>
  </si>
  <si>
    <t>-518578743</t>
  </si>
  <si>
    <t>3+5</t>
  </si>
  <si>
    <t>169</t>
  </si>
  <si>
    <t>611560000300.S</t>
  </si>
  <si>
    <t>Parapetná doska plastová, šírka 250 mm, komôrková vnútorná, zlatý dub, mramor, mahagon, svetlý buk, orech, biela</t>
  </si>
  <si>
    <t>-1558519958</t>
  </si>
  <si>
    <t>0,48*3+0,5*5</t>
  </si>
  <si>
    <t>170</t>
  </si>
  <si>
    <t>766694143.S</t>
  </si>
  <si>
    <t>Montáž parapetnej dosky plastovej šírky do 300 mm, dĺžky 1600-2600 mm</t>
  </si>
  <si>
    <t>1958071220</t>
  </si>
  <si>
    <t>171</t>
  </si>
  <si>
    <t>-335620526</t>
  </si>
  <si>
    <t>2,02</t>
  </si>
  <si>
    <t>2,02*2,6 'Prepočítané koeficientom množstva</t>
  </si>
  <si>
    <t>172</t>
  </si>
  <si>
    <t>766694151.S</t>
  </si>
  <si>
    <t>Montáž parapetnej dosky plastovej šírky nad 300 mm, dĺžky do 1000 mm</t>
  </si>
  <si>
    <t>-552197590</t>
  </si>
  <si>
    <t>173</t>
  </si>
  <si>
    <t>611560000700.S</t>
  </si>
  <si>
    <t>Parapetná doska plastová, šírka 500 mm, komôrková vnútorná, zlatý dub, mramor, mahagon, svetlý buk, orech, biela</t>
  </si>
  <si>
    <t>-753096517</t>
  </si>
  <si>
    <t>0,8*2</t>
  </si>
  <si>
    <t>174</t>
  </si>
  <si>
    <t>766694153.S</t>
  </si>
  <si>
    <t>Montáž parapetnej dosky plastovej šírky nad 300 mm, dĺžky 1600-2600 mm</t>
  </si>
  <si>
    <t>763169745</t>
  </si>
  <si>
    <t>2+1+1+6+5+2</t>
  </si>
  <si>
    <t>175</t>
  </si>
  <si>
    <t>-1606326973</t>
  </si>
  <si>
    <t>1,95+1,94*2+2+2,02*4+2,2*5</t>
  </si>
  <si>
    <t>176</t>
  </si>
  <si>
    <t>611560000750.S</t>
  </si>
  <si>
    <t>Parapetná doska plastová, šírka 850 mm, komôrková vnútorná, zlatý dub, mramor, mahagon, svetlý buk, orech, biela</t>
  </si>
  <si>
    <t>-1846130074</t>
  </si>
  <si>
    <t>177</t>
  </si>
  <si>
    <t>611560000600.S</t>
  </si>
  <si>
    <t>Parapetná doska plastová, šírka 400 mm, komôrková vnútorná, zlatý dub, mramor, mahagon, svetlý buk, orech</t>
  </si>
  <si>
    <t>-628786468</t>
  </si>
  <si>
    <t>2,02*2</t>
  </si>
  <si>
    <t>178</t>
  </si>
  <si>
    <t>998766201.S</t>
  </si>
  <si>
    <t>Presun hmot pre konštrukcie stolárske v objektoch výšky do 6 m</t>
  </si>
  <si>
    <t>-48422232</t>
  </si>
  <si>
    <t>179</t>
  </si>
  <si>
    <t>767230036.R</t>
  </si>
  <si>
    <t>Montáž zábradlia nerezové na schody / na podlahu, kotvenie zboku resp. na podestu vr. madla</t>
  </si>
  <si>
    <t>-501743764</t>
  </si>
  <si>
    <t>Výmera 1.PP - N5A</t>
  </si>
  <si>
    <t>(2,4+2,36+4,26*2+1,02+2,1+3,26+2,675)*1,05</t>
  </si>
  <si>
    <t>180</t>
  </si>
  <si>
    <t>553520000.N5A</t>
  </si>
  <si>
    <t>Zábradlie nerezové, výška 900 mm s dreveným madlom</t>
  </si>
  <si>
    <t>-1513317438</t>
  </si>
  <si>
    <t>181</t>
  </si>
  <si>
    <t>767251131.S</t>
  </si>
  <si>
    <t>Montáž podest z oceľových pochôdznych lisovaných roštov skrutkovaním hmotnosti do 15 kg/m2</t>
  </si>
  <si>
    <t>-2093101050</t>
  </si>
  <si>
    <t>Výmera 1.PP - N11</t>
  </si>
  <si>
    <t>1,19*5,23+0,95*1,5+0,3*0,9+0,3*0,9*8</t>
  </si>
  <si>
    <t>182</t>
  </si>
  <si>
    <t>553430010110.S</t>
  </si>
  <si>
    <t>Rošt podlahový lisovaný žiarozink - pororošt, rozmer oka 30x30 mm, nosná páska 30x3 mm</t>
  </si>
  <si>
    <t>-1161384506</t>
  </si>
  <si>
    <t>183</t>
  </si>
  <si>
    <t>767310120.S</t>
  </si>
  <si>
    <t>Montáž výlezu do šikmej strechy pre nevykurované priestory</t>
  </si>
  <si>
    <t>-1939124875</t>
  </si>
  <si>
    <t>184</t>
  </si>
  <si>
    <t>839</t>
  </si>
  <si>
    <t>Schody FAKRO LST 60x90 cm</t>
  </si>
  <si>
    <t>-568590010</t>
  </si>
  <si>
    <t>Poznámka k položke:_x000D_
Podkrovné kovové, tepelnoizolačné schody FAKRO LST s nožnicovým rebríkom do výšky 280 cm. Max. zaťaženie: 200 kg. Možnosť pridania alebo odobratia stupňa (LSS).</t>
  </si>
  <si>
    <t>185</t>
  </si>
  <si>
    <t>767995.N7</t>
  </si>
  <si>
    <t>Výroba atypického výrobku - mreže - na okná vr. náteru - N7</t>
  </si>
  <si>
    <t>429825716</t>
  </si>
  <si>
    <t>Výmera - 25kg/m2</t>
  </si>
  <si>
    <t>((0,46*0,76)*2+(0,48*0,76)*5+(0,78*0,46)*2+(1,75*0,81)*2+(1,92*1,43)*2+(1,98*0,76)*1+2*1,32+(2*1,38)*2+(2,18*1,54)*4)*25</t>
  </si>
  <si>
    <t>186</t>
  </si>
  <si>
    <t>767995.N16</t>
  </si>
  <si>
    <t xml:space="preserve">Výroba atypického výrobku - bezbariérová rampa vr. náteru - N16 </t>
  </si>
  <si>
    <t>-1085200332</t>
  </si>
  <si>
    <t>Výmera 55kg/m2</t>
  </si>
  <si>
    <t>1,7*1,4*55+1,40*4,55*55</t>
  </si>
  <si>
    <t>187</t>
  </si>
  <si>
    <t>767995109.R</t>
  </si>
  <si>
    <t>Montáž a dodávka - zosilnenie prekladu ... vid statika</t>
  </si>
  <si>
    <t>630476654</t>
  </si>
  <si>
    <t>Výmera - zosilnenie prekladu</t>
  </si>
  <si>
    <t>1739,7</t>
  </si>
  <si>
    <t>188</t>
  </si>
  <si>
    <t>767998.N6</t>
  </si>
  <si>
    <t>Montáž a dodávka vetriaceho otvor vr. plastovej vetracej mriežky</t>
  </si>
  <si>
    <t>-1485805474</t>
  </si>
  <si>
    <t>Výmera 1.PP - N6</t>
  </si>
  <si>
    <t>Výmera 1.NP - N6</t>
  </si>
  <si>
    <t>189</t>
  </si>
  <si>
    <t>767998.N10</t>
  </si>
  <si>
    <t>Demontáž, montáž a dodávka novej opony s nosnou konštrukciou - výber investor</t>
  </si>
  <si>
    <t>898774448</t>
  </si>
  <si>
    <t>190</t>
  </si>
  <si>
    <t>767998.N11</t>
  </si>
  <si>
    <t>Montáž a dodávka oceľovej konštrukcie podesty vr. náteru 2x syntetického</t>
  </si>
  <si>
    <t>-1547368900</t>
  </si>
  <si>
    <t>Výmera 1.PP - N11 35kg/m2</t>
  </si>
  <si>
    <t>(1,19*5,23+0,95*1,5+0,3*0,9+0,3*0,9*8)*35</t>
  </si>
  <si>
    <t>191</t>
  </si>
  <si>
    <t>767998.N15</t>
  </si>
  <si>
    <t>Montáž a dodávka čistiacej rohože vr. lemovania AL L-profil rozmer 800x2000 mm</t>
  </si>
  <si>
    <t>-1730631306</t>
  </si>
  <si>
    <t>192</t>
  </si>
  <si>
    <t>767999.VYT</t>
  </si>
  <si>
    <t>Montáž a dodávka oceľovej konštrukcie výťahu s podestov - statika</t>
  </si>
  <si>
    <t>-1049210322</t>
  </si>
  <si>
    <t>Výmera 35kg/m3</t>
  </si>
  <si>
    <t>(5,56*2,94*2,25+2,96*2,25*3,33)*35</t>
  </si>
  <si>
    <t>193</t>
  </si>
  <si>
    <t>998767201.S</t>
  </si>
  <si>
    <t>Presun hmôt pre kovové stavebné doplnkové konštrukcie v objektoch výšky do 6 m</t>
  </si>
  <si>
    <t>846088304</t>
  </si>
  <si>
    <t>771</t>
  </si>
  <si>
    <t>Podlahy z dlaždíc</t>
  </si>
  <si>
    <t>194</t>
  </si>
  <si>
    <t>771275307.S</t>
  </si>
  <si>
    <t>Montáž obkladov schodiskových stupňov dlaždicami do flexibilného tmelu veľ. 300 x 300 mm</t>
  </si>
  <si>
    <t>785384344</t>
  </si>
  <si>
    <t>Výmera schodisko</t>
  </si>
  <si>
    <t>(3,16*2,09+0,46*1,28*11+0,46*1,22*10)*1,05</t>
  </si>
  <si>
    <t>195</t>
  </si>
  <si>
    <t>597740001.R</t>
  </si>
  <si>
    <t>Dlaždice keramické s protišmykovým povrchom, lxvxhr 297x297x8 mm - výber investor</t>
  </si>
  <si>
    <t>-977283696</t>
  </si>
  <si>
    <t>19,628*1,04 'Prepočítané koeficientom množstva</t>
  </si>
  <si>
    <t>196</t>
  </si>
  <si>
    <t>771415004.S</t>
  </si>
  <si>
    <t>Montáž soklíkov z obkladačiek do tmelu veľ. 300 x 80 mm</t>
  </si>
  <si>
    <t>1537579719</t>
  </si>
  <si>
    <t>10,15*2+6,86*2+0,47*8+0,8*2+3,66*2+5,45*2+3*2+5,23*2+5,45*2+1,2*2+0,25*2-0,7*2-0,9*2</t>
  </si>
  <si>
    <t>6,71*2+3,6*2-0,9*2+1,5*2+4,02*2-0,9*2-0,8+1,65*2+1*2-0,7*2-0,8+1,82*2+3,33*2+1,79*2+3,33*2-0,9*3+1,77*2+3,28*2-0,7</t>
  </si>
  <si>
    <t>5,74*2+3,16*2+0,54*2-0,9</t>
  </si>
  <si>
    <t>Výmera 2.NP - P7</t>
  </si>
  <si>
    <t>1,355*2+2,16*2-1+2,35*2+7,145+0,6*2+0,59*2+1,48*2+3,76*2+0,6*2+7,145-1,28+1,08*2+0,3+1,5*2+2,01*2+2,32*2+3,83*2-0,8-0,9*4-0,75-1,2</t>
  </si>
  <si>
    <t>197</t>
  </si>
  <si>
    <t>597640006300.S</t>
  </si>
  <si>
    <t>Sokel keramický, lxvxhr 298x80x9 mm</t>
  </si>
  <si>
    <t>396467155</t>
  </si>
  <si>
    <t>213,47*3,467 'Prepočítané koeficientom množstva</t>
  </si>
  <si>
    <t>198</t>
  </si>
  <si>
    <t>771415008.S</t>
  </si>
  <si>
    <t>Montáž soklíkov z obkladačiek do tmelu veľ. 600 x 95 mm</t>
  </si>
  <si>
    <t>2017490831</t>
  </si>
  <si>
    <t>10,95*2+17,27*2-0,9*2-1,75*2-2,94-2,25-1,15-1,26</t>
  </si>
  <si>
    <t>199</t>
  </si>
  <si>
    <t>597640005800.S</t>
  </si>
  <si>
    <t>Sokel keramický, lxvxhr 598x95x10 mm</t>
  </si>
  <si>
    <t>-1814927380</t>
  </si>
  <si>
    <t>43,54*1,74 'Prepočítané koeficientom množstva</t>
  </si>
  <si>
    <t>200</t>
  </si>
  <si>
    <t>771415064.S</t>
  </si>
  <si>
    <t>Montáž soklíkov z obkladačiek schodiskových stupňovitých do tmelu veľ. 300 x 80 mm</t>
  </si>
  <si>
    <t>996508900</t>
  </si>
  <si>
    <t>0,24*21+0,3*21+3,16+2,09+0,2</t>
  </si>
  <si>
    <t>201</t>
  </si>
  <si>
    <t>-1539867469</t>
  </si>
  <si>
    <t>16,79*3,467 'Prepočítané koeficientom množstva</t>
  </si>
  <si>
    <t>202</t>
  </si>
  <si>
    <t>771541215.S</t>
  </si>
  <si>
    <t>Montáž podláh z dlaždíc gres kladených do tmelu flexibil. mrazuvzdorného veľ. 300 x 300 mm</t>
  </si>
  <si>
    <t>1072313203</t>
  </si>
  <si>
    <t>203</t>
  </si>
  <si>
    <t>597740001910.R</t>
  </si>
  <si>
    <t>Dlaždice keramické, lxvxhr 298x298x9 mm - výber investor</t>
  </si>
  <si>
    <t>-1857809071</t>
  </si>
  <si>
    <t>180,727*1,04 'Prepočítané koeficientom množstva</t>
  </si>
  <si>
    <t>204</t>
  </si>
  <si>
    <t>771541225.S</t>
  </si>
  <si>
    <t>Montáž podláh z dlaždíc gres kladených do tmelu flexibil. mrazuvzdorného veľ. 600 x 600 mm</t>
  </si>
  <si>
    <t>606861051</t>
  </si>
  <si>
    <t>205</t>
  </si>
  <si>
    <t>597740002100.S</t>
  </si>
  <si>
    <t>Dlaždice keramické, lxvxhr 598x598x10 mm - výber investor</t>
  </si>
  <si>
    <t>1956379617</t>
  </si>
  <si>
    <t>191,615*1,06 'Prepočítané koeficientom množstva</t>
  </si>
  <si>
    <t>206</t>
  </si>
  <si>
    <t>771576109.S</t>
  </si>
  <si>
    <t>Montáž podláh z dlaždíc keramických do tmelu flexibilného mrazuvzdorného veľ. 300 x 300 mm</t>
  </si>
  <si>
    <t>-225078175</t>
  </si>
  <si>
    <t>(12,77+3,53+8,88+32,08+2,93+3,02+6,66)*1,05</t>
  </si>
  <si>
    <t>207</t>
  </si>
  <si>
    <t>-925449197</t>
  </si>
  <si>
    <t>153,91*1,04 'Prepočítané koeficientom množstva</t>
  </si>
  <si>
    <t>208</t>
  </si>
  <si>
    <t>998771201.S</t>
  </si>
  <si>
    <t>Presun hmôt pre podlahy z dlaždíc v objektoch výšky do 6m</t>
  </si>
  <si>
    <t>489922242</t>
  </si>
  <si>
    <t>209</t>
  </si>
  <si>
    <t>775413120.S</t>
  </si>
  <si>
    <t>Montáž podlahových soklíkov alebo líšt obvodových skrutkovaním</t>
  </si>
  <si>
    <t>67561968</t>
  </si>
  <si>
    <t>3,38*2+3,55*2+5,755*2+2,79*2-1-0,9*4</t>
  </si>
  <si>
    <t>210</t>
  </si>
  <si>
    <t>611990003200.S</t>
  </si>
  <si>
    <t>Lišta soklová MDF, vxš 60x20 mm</t>
  </si>
  <si>
    <t>-1883777722</t>
  </si>
  <si>
    <t>26,35*1,01 'Prepočítané koeficientom množstva</t>
  </si>
  <si>
    <t>211</t>
  </si>
  <si>
    <t>775413130.S</t>
  </si>
  <si>
    <t>Montáž podlahových soklíkov alebo líšt obvodových lepením</t>
  </si>
  <si>
    <t>-1959099438</t>
  </si>
  <si>
    <t>10,95+7,66*2+10,95-8,15+0,5*2-2,675-1,25-1,6-3,26-0,9+0,35*2</t>
  </si>
  <si>
    <t>212</t>
  </si>
  <si>
    <t>611990000400.S</t>
  </si>
  <si>
    <t>Lišta soklová drevená, vxš 40x18 mm</t>
  </si>
  <si>
    <t>-63266938</t>
  </si>
  <si>
    <t>21,085*1,01 'Prepočítané koeficientom množstva</t>
  </si>
  <si>
    <t>213</t>
  </si>
  <si>
    <t>775413430.S</t>
  </si>
  <si>
    <t>Montáž schodovej lišty lepením</t>
  </si>
  <si>
    <t>-426032768</t>
  </si>
  <si>
    <t>8,15+2,675+1,25+3,26+1,6</t>
  </si>
  <si>
    <t>214</t>
  </si>
  <si>
    <t>611990002100.S</t>
  </si>
  <si>
    <t>Lišta schodová, profil F</t>
  </si>
  <si>
    <t>1219618202</t>
  </si>
  <si>
    <t>16,935*1,01 'Prepočítané koeficientom množstva</t>
  </si>
  <si>
    <t>215</t>
  </si>
  <si>
    <t>775530070.S</t>
  </si>
  <si>
    <t>Montáž podlahy z laminátových a drevených parkiet, šírka do 190 mm, lepením</t>
  </si>
  <si>
    <t>1492567592</t>
  </si>
  <si>
    <t>(83,88)*1,05</t>
  </si>
  <si>
    <t>216</t>
  </si>
  <si>
    <t>611980002170.S</t>
  </si>
  <si>
    <t>Parkety drevené, hrúbka 14 mm</t>
  </si>
  <si>
    <t>1325670457</t>
  </si>
  <si>
    <t>88,074*1,02 'Prepočítané koeficientom množstva</t>
  </si>
  <si>
    <t>217</t>
  </si>
  <si>
    <t>775550110.S</t>
  </si>
  <si>
    <t>Montáž podlahy z laminátových a drevených parkiet, click spoj, položená voľne</t>
  </si>
  <si>
    <t>-1770009511</t>
  </si>
  <si>
    <t>(15,97+12)*1,05</t>
  </si>
  <si>
    <t>218</t>
  </si>
  <si>
    <t>611980003080.S</t>
  </si>
  <si>
    <t>Podlaha laminátová, hrúbka 10 mm</t>
  </si>
  <si>
    <t>1558913585</t>
  </si>
  <si>
    <t>29,369*1,02 'Prepočítané koeficientom množstva</t>
  </si>
  <si>
    <t>219</t>
  </si>
  <si>
    <t>775592141.S</t>
  </si>
  <si>
    <t>Montáž podložky vyrovnávacej a tlmiacej penovej hr. 3 mm pod plávajúce podlahy</t>
  </si>
  <si>
    <t>1047582860</t>
  </si>
  <si>
    <t>220</t>
  </si>
  <si>
    <t>283230008600.S</t>
  </si>
  <si>
    <t>Podložka z penového PE pod plávajúce podlahy, hr. 3 mm</t>
  </si>
  <si>
    <t>-508301664</t>
  </si>
  <si>
    <t>29,369*1,03 'Prepočítané koeficientom množstva</t>
  </si>
  <si>
    <t>221</t>
  </si>
  <si>
    <t>998775201.S</t>
  </si>
  <si>
    <t>Presun hmôt pre podlahy vlysové a parketové v objektoch výšky do 6 m</t>
  </si>
  <si>
    <t>-1275827751</t>
  </si>
  <si>
    <t>781</t>
  </si>
  <si>
    <t>Obklady</t>
  </si>
  <si>
    <t>222</t>
  </si>
  <si>
    <t>781445210.S</t>
  </si>
  <si>
    <t>Montáž obkladov vnútor. stien z obkladačiek kladených do tmelu flexibilného veľ. 300x300 mm</t>
  </si>
  <si>
    <t>-1187018449</t>
  </si>
  <si>
    <t>223</t>
  </si>
  <si>
    <t>597640001.R</t>
  </si>
  <si>
    <t>Obkladačky keramické lxvxhr 300x300x10 mm - výber investor</t>
  </si>
  <si>
    <t>-1175252891</t>
  </si>
  <si>
    <t>83,027*1,04 'Prepočítané koeficientom množstva</t>
  </si>
  <si>
    <t>224</t>
  </si>
  <si>
    <t>998781201.S</t>
  </si>
  <si>
    <t>Presun hmôt pre obklady keramické v objektoch výšky do 6 m</t>
  </si>
  <si>
    <t>-444889103</t>
  </si>
  <si>
    <t>783</t>
  </si>
  <si>
    <t>Nátery</t>
  </si>
  <si>
    <t>225</t>
  </si>
  <si>
    <t>783222100.S</t>
  </si>
  <si>
    <t>Nátery kov.stav.doplnk.konštr. syntetické farby šedej na vzduchu schnúce dvojnásobné - 70µm</t>
  </si>
  <si>
    <t>1002244846</t>
  </si>
  <si>
    <t>Výmera schodisko plocha zábradlia - N5B</t>
  </si>
  <si>
    <t>0,9*(3,165+3,005)*1,05*2</t>
  </si>
  <si>
    <t>784</t>
  </si>
  <si>
    <t>Maľby</t>
  </si>
  <si>
    <t>226</t>
  </si>
  <si>
    <t>784410100.S</t>
  </si>
  <si>
    <t>Penetrovanie jednonásobné jemnozrnných podkladov výšky do 3,80 m</t>
  </si>
  <si>
    <t>1766998356</t>
  </si>
  <si>
    <t>Výmera 2.NP - steny</t>
  </si>
  <si>
    <t>0,6*(1,735*2+1,69*2+0,38*2)*1,05</t>
  </si>
  <si>
    <t>Výmera 2.NP - priečky</t>
  </si>
  <si>
    <t>2,6*(2,16)*1,05*2</t>
  </si>
  <si>
    <t>2,6*(1,69+1,735)*1,05</t>
  </si>
  <si>
    <t>Výmera 1.NP - ostenie</t>
  </si>
  <si>
    <t>Výmera 2.NP - ostenia</t>
  </si>
  <si>
    <t>Strop</t>
  </si>
  <si>
    <t>227</t>
  </si>
  <si>
    <t>784454271.S</t>
  </si>
  <si>
    <t>Maľby z maliarskych zmesí práškových, základné ručne nanášané dvojnásobné na jemnozrnný podklad na schodisku výšky do 3,80 m</t>
  </si>
  <si>
    <t>-254309906</t>
  </si>
  <si>
    <t>787</t>
  </si>
  <si>
    <t>Zasklievanie</t>
  </si>
  <si>
    <t>228</t>
  </si>
  <si>
    <t>787100030.S</t>
  </si>
  <si>
    <t>Montáž presklenej steny, rozmer vxš 2600x5500 mm + 2600x1190 mm +2600x1190 mm - ozn.N9</t>
  </si>
  <si>
    <t>-319284631</t>
  </si>
  <si>
    <t>229</t>
  </si>
  <si>
    <t>611830004500.S</t>
  </si>
  <si>
    <t>Presklená stena, rozmer vxš 2600x5500 mm + 2600x1190 mm +2600x1190 mm - bezp. sklo - ozn.N9</t>
  </si>
  <si>
    <t>-1502451213</t>
  </si>
  <si>
    <t>230</t>
  </si>
  <si>
    <t>787192512.S</t>
  </si>
  <si>
    <t>Zasklievanie stien a priečok sklom bezpečnostným (bez dodávky skla) do profilového tesnenia hrúbky nad 4 do 8 mm</t>
  </si>
  <si>
    <t>-1060374536</t>
  </si>
  <si>
    <t>Výmera - výťah</t>
  </si>
  <si>
    <t>5,56*2,94+5,56*2,25-1,2*2,18*2</t>
  </si>
  <si>
    <t>231</t>
  </si>
  <si>
    <t>636210000.R</t>
  </si>
  <si>
    <t>Číre sklo bezpečnostné, lepené, 4.4.1.</t>
  </si>
  <si>
    <t>-95734821</t>
  </si>
  <si>
    <t>232</t>
  </si>
  <si>
    <t>998787201.S</t>
  </si>
  <si>
    <t>Presun hmôt pre zasklievanie v objektoch výšky do 6 m</t>
  </si>
  <si>
    <t>-1253453863</t>
  </si>
  <si>
    <t>33-M</t>
  </si>
  <si>
    <t>Montáže dopravných zariadení, skladových zariadení a váh</t>
  </si>
  <si>
    <t>233</t>
  </si>
  <si>
    <t>3300301.R</t>
  </si>
  <si>
    <t>Montáž a dodávka osobného výťahu, nosnosť 1000kg/1.0 m/sec. - 2 stanice - 2 nástupištia / napr. KONE PW13/10-19 /</t>
  </si>
  <si>
    <t>-22032745</t>
  </si>
  <si>
    <t>234</t>
  </si>
  <si>
    <t>Ostatné náklady stavby - rôzne nešpecifikované práce a dodávky nezahrnuté v rozpočte</t>
  </si>
  <si>
    <t>1712416816</t>
  </si>
  <si>
    <t>03 - Zdravotechnika</t>
  </si>
  <si>
    <t xml:space="preserve">    721 - Zdravotechnika - vnútorná kanalizácia</t>
  </si>
  <si>
    <t xml:space="preserve">    722 - Zdravotechnika - vnútorný vodovod</t>
  </si>
  <si>
    <t xml:space="preserve">    724 - Zdravotechnika - strojné vybavenie</t>
  </si>
  <si>
    <t>713482111.S</t>
  </si>
  <si>
    <t>Montáž trubíc z PE, hr.do 10 mm,vnút.priemer do 38 mm</t>
  </si>
  <si>
    <t>1210305300</t>
  </si>
  <si>
    <t>(2,84*3+0,5*5+1,5+1,5*3+0,5*2+0,5*2+2)*1,05</t>
  </si>
  <si>
    <t>(0,8*2+3,89*2-1,97+1,38*2+0,8*3+0,8*2+1,2*2)*1,05</t>
  </si>
  <si>
    <t>(2,77+0,5+2,2+2)*1,05</t>
  </si>
  <si>
    <t>283310001400.S</t>
  </si>
  <si>
    <t>Izolačná PE trubica dxhr. 25x9 mm, nadrezaná, na izolovanie rozvodov vody, kúrenia, zdravotechniky</t>
  </si>
  <si>
    <t>1959989110</t>
  </si>
  <si>
    <t>7,844*1,02 'Prepočítané koeficientom množstva</t>
  </si>
  <si>
    <t>283310001200.S</t>
  </si>
  <si>
    <t>Izolačná PE trubica dxhr. 20x9 mm, nadrezaná, na izolovanie rozvodov vody, kúrenia, zdravotechniky</t>
  </si>
  <si>
    <t>21919032</t>
  </si>
  <si>
    <t>-237331842</t>
  </si>
  <si>
    <t>721</t>
  </si>
  <si>
    <t>Zdravotechnika - vnútorná kanalizácia</t>
  </si>
  <si>
    <t>721171110.S</t>
  </si>
  <si>
    <t>Potrubie z PVC - U odpadové ležaté hrdlové D 125 mm</t>
  </si>
  <si>
    <t>-1690545919</t>
  </si>
  <si>
    <t>1,5*1,05</t>
  </si>
  <si>
    <t>721172023.S</t>
  </si>
  <si>
    <t>Potrubie odpadové HT z PP, zvislé DN 110</t>
  </si>
  <si>
    <t>-838968422</t>
  </si>
  <si>
    <t>Výmera stupačka</t>
  </si>
  <si>
    <t>6,5*1,05</t>
  </si>
  <si>
    <t>721172033.S</t>
  </si>
  <si>
    <t>Potrubie odpadové HT z PP, pripojovacie DN 50</t>
  </si>
  <si>
    <t>-2090672441</t>
  </si>
  <si>
    <t>(2,84+0,5*3+0,5*2+1,2)*1,05</t>
  </si>
  <si>
    <t>(1,38*0,5+3,89+0,5+0,6*0,5)*1,05</t>
  </si>
  <si>
    <t>721172034.S</t>
  </si>
  <si>
    <t>Potrubie odpadové HT z PP, pripojovacie DN 75</t>
  </si>
  <si>
    <t>1990876675</t>
  </si>
  <si>
    <t>721172035.S</t>
  </si>
  <si>
    <t>Potrubie odpadové HT z PP, pripojovacie DN 110</t>
  </si>
  <si>
    <t>2126903237</t>
  </si>
  <si>
    <t>1,1*1,05</t>
  </si>
  <si>
    <t>721172357.S</t>
  </si>
  <si>
    <t>Montáž čistiaceho kusu HT potrubia DN 100</t>
  </si>
  <si>
    <t>574485505</t>
  </si>
  <si>
    <t>286540019100.S</t>
  </si>
  <si>
    <t>Čistiaci kus HT DN 100, PP systém pre beztlakový rozvod vnútorného odpadu</t>
  </si>
  <si>
    <t>1811820985</t>
  </si>
  <si>
    <t>721274103.S</t>
  </si>
  <si>
    <t>Ventilačná hlavica strešná plastová DN 100</t>
  </si>
  <si>
    <t>-2092565909</t>
  </si>
  <si>
    <t>998721201.S</t>
  </si>
  <si>
    <t>Presun hmôt pre vnútornú kanalizáciu v objektoch výšky do 6 m</t>
  </si>
  <si>
    <t>140145370</t>
  </si>
  <si>
    <t>722</t>
  </si>
  <si>
    <t>Zdravotechnika - vnútorný vodovod</t>
  </si>
  <si>
    <t>722171132.S</t>
  </si>
  <si>
    <t>Plasthliníkové potrubie v tyčiach spájané lisovaním d 20 mm</t>
  </si>
  <si>
    <t>1938328473</t>
  </si>
  <si>
    <t>722171133.S</t>
  </si>
  <si>
    <t>Plasthliníkové potrubie v tyčiach spájané lisovaním d 25/26 mm</t>
  </si>
  <si>
    <t>-178746058</t>
  </si>
  <si>
    <t>722172784.S</t>
  </si>
  <si>
    <t>Montáž ventilu PP-R pre vodu DN 25</t>
  </si>
  <si>
    <t>-1318526677</t>
  </si>
  <si>
    <t>551140000500.S</t>
  </si>
  <si>
    <t>Guľový kohút 25 PP-R pákový, systém pre rozvod pitnej, teplej vody a stlačeného vzduchu</t>
  </si>
  <si>
    <t>301127270</t>
  </si>
  <si>
    <t>722221430.S</t>
  </si>
  <si>
    <t>Montáž pripojovacej sanitárnej flexi hadice G 1/2</t>
  </si>
  <si>
    <t>-160349624</t>
  </si>
  <si>
    <t>Výmera 1.NP - WC1</t>
  </si>
  <si>
    <t>552270000400.S</t>
  </si>
  <si>
    <t>Hadica flexi nerezová 1/2", dĺ. 500 mm, priemyselná pripojovacia pre vykurovanie, chladenie, sanitu</t>
  </si>
  <si>
    <t>-1375461628</t>
  </si>
  <si>
    <t>722250005.S</t>
  </si>
  <si>
    <t>Montáž hydrantového systému s tvarovo stálou hadicou D 25</t>
  </si>
  <si>
    <t>-911174876</t>
  </si>
  <si>
    <t>449150003800</t>
  </si>
  <si>
    <t>Hydrantový systém s tvarovo stálou hadicou D 25, hadica 30 m, skriňa 710x710x245 mm, presklené dvierka, prúdnica ekv.6</t>
  </si>
  <si>
    <t>-343579708</t>
  </si>
  <si>
    <t>998722201.S</t>
  </si>
  <si>
    <t>Presun hmôt pre vnútorný vodovod v objektoch výšky do 6 m</t>
  </si>
  <si>
    <t>-490690714</t>
  </si>
  <si>
    <t>724</t>
  </si>
  <si>
    <t>Zdravotechnika - strojné vybavenie</t>
  </si>
  <si>
    <t>724221161.S</t>
  </si>
  <si>
    <t>Montáž domácej automatickej vodárne Q=3m3/h, s expanznou nádobou 50L</t>
  </si>
  <si>
    <t>-1280985781</t>
  </si>
  <si>
    <t>7307800</t>
  </si>
  <si>
    <t>Refix DD 12, biela, Flow-through, expanzná nádoba valve, 10 bar</t>
  </si>
  <si>
    <t>243725308</t>
  </si>
  <si>
    <t>Poznámka k položke:_x000D_
Expanzné nádoby pre rozvody pitnej vody, zvyšovanie tlaku vody a ohrev pitnej vody,  prietočné, bez uzatváracej armatúry, vonkajšia a vnútorná úprava podľa KWT-A, plniaci tlak plynu z výroby 4,0 bar.</t>
  </si>
  <si>
    <t>7938280</t>
  </si>
  <si>
    <t>Aquahome 30 SMART</t>
  </si>
  <si>
    <t>1460450561</t>
  </si>
  <si>
    <t>Poznámka k položke:_x000D_
Mat. sk. H</t>
  </si>
  <si>
    <t>998724201.S</t>
  </si>
  <si>
    <t>Presun hmôt pre strojné vybavenie v objektoch výšky do 6 m</t>
  </si>
  <si>
    <t>22439286</t>
  </si>
  <si>
    <t>725119307.S</t>
  </si>
  <si>
    <t>Montáž záchodovej misy keramickej kombinovanej s rovným odpadom</t>
  </si>
  <si>
    <t>-1309276171</t>
  </si>
  <si>
    <t>642340000600.S</t>
  </si>
  <si>
    <t>Misa záchodová keramická kombinovaná s vodorovným odpadom</t>
  </si>
  <si>
    <t>-127771567</t>
  </si>
  <si>
    <t>725119410.S</t>
  </si>
  <si>
    <t>Montáž záchodovej misy keramickej zavesenej s rovným odpadom</t>
  </si>
  <si>
    <t>158905104</t>
  </si>
  <si>
    <t>Výmera 2.NP - WC2</t>
  </si>
  <si>
    <t>642360000500.S</t>
  </si>
  <si>
    <t>Misa záchodová keramická závesná so splachovacím okruhom</t>
  </si>
  <si>
    <t>-1631689165</t>
  </si>
  <si>
    <t>725129210.S</t>
  </si>
  <si>
    <t>Montáž pisoáru keramického s automatickým splachovaním</t>
  </si>
  <si>
    <t>1431632368</t>
  </si>
  <si>
    <t>Výmera 1.NP - P1</t>
  </si>
  <si>
    <t>115.817.46.5</t>
  </si>
  <si>
    <t>Ovládanie splachovania pisoárov Geberit s elektronickým spúšťaním splachovania, napájanie zo siete, krycia doska z plastu, Basic: S matným pochrómovaním</t>
  </si>
  <si>
    <t>-1286661289</t>
  </si>
  <si>
    <t>115.985.00.5</t>
  </si>
  <si>
    <t>Súprava pre hrubú montáž Geberit so splachovacím kolenom a predĺžením splachovacieho kolena, pre ovládanie splachovania pisoárov Basic</t>
  </si>
  <si>
    <t>-142126370</t>
  </si>
  <si>
    <t>725149715.S</t>
  </si>
  <si>
    <t>Montáž predstenového systému záchodov do ľahkých stien s kovovou konštrukciou</t>
  </si>
  <si>
    <t>-983968782</t>
  </si>
  <si>
    <t>111.300.00.5</t>
  </si>
  <si>
    <t>Prvok Geberit Duofix pre závesné WC, 112 cm, s podomietkovou splachovacou nádržkou Sigma 12 cm</t>
  </si>
  <si>
    <t>-975719244</t>
  </si>
  <si>
    <t>115.770.11.5</t>
  </si>
  <si>
    <t>Ovládacie tlačidlo Geberit Sigma01, pre dvojité splachovanie: Alpská biela</t>
  </si>
  <si>
    <t>-1395623289</t>
  </si>
  <si>
    <t>725149765.S</t>
  </si>
  <si>
    <t>Montáž umývadla do predstenového systému</t>
  </si>
  <si>
    <t>709651816</t>
  </si>
  <si>
    <t>Výmera 2.NP - U2</t>
  </si>
  <si>
    <t>111.430.00.1</t>
  </si>
  <si>
    <t>Montážny prvok DuoFix pre umývadlo, dĺ. 1120 mm, stojančeková armatúra, pozinkovaný povrch, GEBERIT</t>
  </si>
  <si>
    <t>617637</t>
  </si>
  <si>
    <t>725219401.S</t>
  </si>
  <si>
    <t>Montáž umývadla keramického na skrutky do muriva, bez výtokovej armatúry</t>
  </si>
  <si>
    <t>531939838</t>
  </si>
  <si>
    <t>Výmera 2.NP - U1</t>
  </si>
  <si>
    <t>Výmera 2.NP - U1/U2</t>
  </si>
  <si>
    <t>642110004300.S</t>
  </si>
  <si>
    <t>Umývadlo keramické bežný typ</t>
  </si>
  <si>
    <t>-1264514017</t>
  </si>
  <si>
    <t>725291112.S</t>
  </si>
  <si>
    <t>Montáž záchodového sedadla s poklopom</t>
  </si>
  <si>
    <t>325327744</t>
  </si>
  <si>
    <t>554330000300.S</t>
  </si>
  <si>
    <t>Záchodové sedadlo plastové s poklopom</t>
  </si>
  <si>
    <t>1197246499</t>
  </si>
  <si>
    <t>725319112.S</t>
  </si>
  <si>
    <t>Montáž kuchynských drezov jednoduchých, hranatých, bez výtokových armatúr</t>
  </si>
  <si>
    <t>-1877286246</t>
  </si>
  <si>
    <t>Výmera 2.NP - D</t>
  </si>
  <si>
    <t>5523100007.R</t>
  </si>
  <si>
    <t>Kuchynský drez nerezový na zapustenie do dosky</t>
  </si>
  <si>
    <t>-470765046</t>
  </si>
  <si>
    <t>725329202.S</t>
  </si>
  <si>
    <t>Montáž veľkokuchynských drezov, samostatne stojacích dvojdrezových, bez výtokových armatúr</t>
  </si>
  <si>
    <t>1408860898</t>
  </si>
  <si>
    <t>Výmera 1.NP - UD</t>
  </si>
  <si>
    <t>552310003500.S</t>
  </si>
  <si>
    <t>Kuchynský dvojdrez nerezový veľkokapacitný na nohách s opláštením</t>
  </si>
  <si>
    <t>-529694980</t>
  </si>
  <si>
    <t>725539105.S</t>
  </si>
  <si>
    <t>Montáž elektrického ohrievača závesného zvislého do 200 L</t>
  </si>
  <si>
    <t>-1128964556</t>
  </si>
  <si>
    <t>5413200058.R</t>
  </si>
  <si>
    <t>Ohrievač vody elektrický tlakový závesný zvislý akumulačný, objem 200 l ( napr. Elíz Euro 200 )</t>
  </si>
  <si>
    <t>1396022728</t>
  </si>
  <si>
    <t>725539142.S</t>
  </si>
  <si>
    <t>Montáž elektrického prietokového ohrievača malolitrážneho do 15 L</t>
  </si>
  <si>
    <t>-1644939155</t>
  </si>
  <si>
    <t>5413100006.R</t>
  </si>
  <si>
    <t>Elektrický prietokový ohrievač tlakový, inštalácia pod umývadlo, objem 15 l ( napr. Elíz Euro 15 H )</t>
  </si>
  <si>
    <t>-254024669</t>
  </si>
  <si>
    <t>725819201.S</t>
  </si>
  <si>
    <t>Montáž ventilu nástenného G 3/8</t>
  </si>
  <si>
    <t>1873196587</t>
  </si>
  <si>
    <t>Výmera 1.NP - U1</t>
  </si>
  <si>
    <t>551110004800.S</t>
  </si>
  <si>
    <t>Guľový uzáver pre vodu 3/8", niklovaná mosadz</t>
  </si>
  <si>
    <t>-1056838914</t>
  </si>
  <si>
    <t>725819202.S</t>
  </si>
  <si>
    <t>Montáž ventilu nástenného G 3/4</t>
  </si>
  <si>
    <t>1876233295</t>
  </si>
  <si>
    <t>Výmera 1.NP - UR</t>
  </si>
  <si>
    <t>551110007800.S</t>
  </si>
  <si>
    <t>Guľový uzáver pre vodu rohový 3/4", niklovaná mosadz</t>
  </si>
  <si>
    <t>405951220</t>
  </si>
  <si>
    <t>725819402.S</t>
  </si>
  <si>
    <t>Montáž ventilu bez pripojovacej rúrky G 1/2</t>
  </si>
  <si>
    <t>1005475001</t>
  </si>
  <si>
    <t>551110020100.S</t>
  </si>
  <si>
    <t>Guľový ventil rohový, 1/2" - 3/8", s filtrom, chrómovaná mosadz</t>
  </si>
  <si>
    <t>975617234</t>
  </si>
  <si>
    <t>725829601.S</t>
  </si>
  <si>
    <t>Montáž batérie umývadlovej a drezovej stojankovej, pákovej alebo klasickej s mechanickým ovládaním</t>
  </si>
  <si>
    <t>-2073672061</t>
  </si>
  <si>
    <t>Výmera 2.NP - U1/U2/D</t>
  </si>
  <si>
    <t>1+1+1</t>
  </si>
  <si>
    <t>5514500038.R</t>
  </si>
  <si>
    <t>Batéria umývadlová stojanková páková - bezdotyková</t>
  </si>
  <si>
    <t>-1613718128</t>
  </si>
  <si>
    <t>551450000600.S</t>
  </si>
  <si>
    <t>Batéria drezová stojanková páková</t>
  </si>
  <si>
    <t>494903204</t>
  </si>
  <si>
    <t>725869301.S</t>
  </si>
  <si>
    <t>Montáž zápachovej uzávierky pre zariaďovacie predmety, umývadlovej do D 40 mm</t>
  </si>
  <si>
    <t>368042596</t>
  </si>
  <si>
    <t>HL132/40</t>
  </si>
  <si>
    <t>Drezový zápachový uzáver DN40x5/4" s krytkou</t>
  </si>
  <si>
    <t>-719060938</t>
  </si>
  <si>
    <t>725869311.S</t>
  </si>
  <si>
    <t>Montáž zápachovej uzávierky pre zariaďovacie predmety, drezovej do D 50 mm (pre jeden drez)</t>
  </si>
  <si>
    <t>-1439339688</t>
  </si>
  <si>
    <t>HL126/50</t>
  </si>
  <si>
    <t>Zápachový uzáver šetriaci priestor pre drezy 6/4", odtok DN50</t>
  </si>
  <si>
    <t>2093063111</t>
  </si>
  <si>
    <t>725869323.S</t>
  </si>
  <si>
    <t>Montáž zápachovej uzávierky pre zariaďovacie predmety, pračkovej do D 50 mm (podomietkovej)</t>
  </si>
  <si>
    <t>-1264665834</t>
  </si>
  <si>
    <t>551620012200.S</t>
  </si>
  <si>
    <t>Zápachová uzávierka podomietková DN 50 pre pripojenie práčok a umývačiek riadu, plast</t>
  </si>
  <si>
    <t>1914077841</t>
  </si>
  <si>
    <t>725869371.S</t>
  </si>
  <si>
    <t>Montáž zápachovej uzávierky pre zariaďovacie predmety, pisoárovej do D 50 mm</t>
  </si>
  <si>
    <t>-418784854</t>
  </si>
  <si>
    <t>152.950.11.1</t>
  </si>
  <si>
    <t>Zápachová uzávierka Geberit pre pisoár, vodorovný odtok: d=50mm, Alpská biela</t>
  </si>
  <si>
    <t>1152998344</t>
  </si>
  <si>
    <t>725869380.S</t>
  </si>
  <si>
    <t>Montáž zápachovej uzávierky pre zariaďovacie predmety, ostatných typov do D 32 mm</t>
  </si>
  <si>
    <t>-739189095</t>
  </si>
  <si>
    <t>Výmera 1.NP - L</t>
  </si>
  <si>
    <t>HL21</t>
  </si>
  <si>
    <t>Lievik DN32 so zápachovým uzáverom</t>
  </si>
  <si>
    <t>428269337</t>
  </si>
  <si>
    <t>998725201.S</t>
  </si>
  <si>
    <t>Presun hmôt pre zariaďovacie predmety v objektoch výšky do 6 m</t>
  </si>
  <si>
    <t>1814936728</t>
  </si>
  <si>
    <t>1068208268</t>
  </si>
  <si>
    <t>04 - Elektroinštalácia</t>
  </si>
  <si>
    <t>Časť:</t>
  </si>
  <si>
    <t>01 - Svetelná a zásuvková inštalácia</t>
  </si>
  <si>
    <t xml:space="preserve">HSV - Práce a dodávky HSV   </t>
  </si>
  <si>
    <t xml:space="preserve">    9 - Ostatné konštrukcie a práce-búranie   </t>
  </si>
  <si>
    <t xml:space="preserve">M - Práce a dodávky M   </t>
  </si>
  <si>
    <t xml:space="preserve">    UPS - UPS   </t>
  </si>
  <si>
    <t xml:space="preserve">    21-M - Elektromontáže   </t>
  </si>
  <si>
    <t xml:space="preserve">HZS - Hodinové zúčtovacie sadzby   </t>
  </si>
  <si>
    <t>N00 - Nepomenované práce</t>
  </si>
  <si>
    <t xml:space="preserve">Práce a dodávky HSV   </t>
  </si>
  <si>
    <t xml:space="preserve">Ostatné konštrukcie a práce-búranie   </t>
  </si>
  <si>
    <t>973022241</t>
  </si>
  <si>
    <t>Vysekanie v murive z kameňa kapsy plochy do 0, 10 m2, hĺbkydo 150 mm,  -0,01900t</t>
  </si>
  <si>
    <t>973022361</t>
  </si>
  <si>
    <t>Vysekanie v murive z kameňa kapsy plochy do 0, 25 m2, hĺbky do 450 mm,  -0,15400t</t>
  </si>
  <si>
    <t>974031121</t>
  </si>
  <si>
    <t>Vysekanie rýh v akomkoľvek murive tehlovom na akúkoľvek maltu do hĺbky 30 mm a š. do 30 mm,  -0,00200 t</t>
  </si>
  <si>
    <t>974031122</t>
  </si>
  <si>
    <t>Vysekanie rýh v akomkoľvek murive tehlovom na akúkoľvek maltu do hĺbky 30 mm a š. do 70 mm,  -0,00400 t</t>
  </si>
  <si>
    <t>974031123</t>
  </si>
  <si>
    <t>Vysekanie rýh v akomkoľvek murive tehlovom na akúkoľvek maltu do hĺbky 30 mm a š. do 100 mm,  -0,00500t</t>
  </si>
  <si>
    <t xml:space="preserve">Práce a dodávky M   </t>
  </si>
  <si>
    <t>UPS</t>
  </si>
  <si>
    <t xml:space="preserve">UPS   </t>
  </si>
  <si>
    <t>210193075.X1</t>
  </si>
  <si>
    <t>Preprava technikov a tovaru na miesto určenia a späť (dodavka do 3,5t, čelo do 500kg)</t>
  </si>
  <si>
    <t>km</t>
  </si>
  <si>
    <t>210193075.X2</t>
  </si>
  <si>
    <t>Uloženie zariadenia do 200kg na miesto použitia a montáž</t>
  </si>
  <si>
    <t>210193075.X3</t>
  </si>
  <si>
    <t>Hodinová sadzba servisného technika počas pracovných dní a hodín 7:300- 16:00, montáž batérie do UPS</t>
  </si>
  <si>
    <t>hod.</t>
  </si>
  <si>
    <t>210193075.X4</t>
  </si>
  <si>
    <t>Pripojenie UPS 10 až 20 kVA do pripravenej elektroinsťalácie na svorkách UPS</t>
  </si>
  <si>
    <t>210193075.X5</t>
  </si>
  <si>
    <t>Zhotovenie východiskovej Odbornej prehliadky a odbornej skúšky (OPaOS EZ)</t>
  </si>
  <si>
    <t>210193075.X6</t>
  </si>
  <si>
    <t>Služba prvého zapnutia 5x8 pre UPS 10 až 20 kVA (vrátane zaškolenie obsluhy a vyhotovenie protokolu)</t>
  </si>
  <si>
    <t>210193075.X7</t>
  </si>
  <si>
    <t>Vyhotovenie sprievodnej technickej dokumentácie prispôsobenej miestu použitia v troch paré</t>
  </si>
  <si>
    <t>345710009100.X1</t>
  </si>
  <si>
    <t>Kompaktný trojfázový zýložný zdroj Riello UPS Sentryum S3T 15 CPT A0 (15 kVA/ 15kW), rozmery 280x840x700 (šxhxv v mm), hmotnosť 50kg, alebo ekvivalent.</t>
  </si>
  <si>
    <t>345710009100.X2</t>
  </si>
  <si>
    <t>Sada pre montáž a napojenie batérii do S3T/S3M CPT /S3T CPT KBS 10-20kVA KIT BATTERY (pre reťazce 40ks batérií) obsahuje police/ izolátory+ konektory/ káble, alebo ekvivalent.</t>
  </si>
  <si>
    <t>345710009100.X3</t>
  </si>
  <si>
    <t>Vysokovýkonný olovený kyselinový bezúdržbový akumulátor Enersys DataSafe 12HX35 FR (12V 36Wpc) s oheň nešíriacim obalom, (prevedenie FR) vhodný do UPS a pre iné aplikácie, vyžadujúce vysokú výkonnosť a spoľahlivosť akumulátora, rozmer 151x65x100mm (dxšxv)</t>
  </si>
  <si>
    <t>21-M</t>
  </si>
  <si>
    <t xml:space="preserve">Elektromontáže   </t>
  </si>
  <si>
    <t>210010025.S</t>
  </si>
  <si>
    <t>Rúrka ohybná elektroinštalačná z PVC typ FXP 20, uložená pevne</t>
  </si>
  <si>
    <t>345710009100.S</t>
  </si>
  <si>
    <t>Rúrka ohybná vlnitá pancierová so strednou mechanickou odolnosťou z PVC-U, D 20</t>
  </si>
  <si>
    <t>345710017800.S</t>
  </si>
  <si>
    <t>Spojka nasúvacia z PVC pre elektroinštal. rúrky, D 20 mm</t>
  </si>
  <si>
    <t>345710038512.S</t>
  </si>
  <si>
    <t>Príchytka 5320 z PVC pre tuhé elektroinštal. rúrky D 20 mm, samozhášavé</t>
  </si>
  <si>
    <t>210010301.S</t>
  </si>
  <si>
    <t>Krabica prístrojová bez zapojenia (1901, KP 68, KZ 3)</t>
  </si>
  <si>
    <t>345410002400.S</t>
  </si>
  <si>
    <t>Krabica inštalačná KU 68-1901 KA pod omietku, alebo ekvivalent.</t>
  </si>
  <si>
    <t>210010311</t>
  </si>
  <si>
    <t>Krabica odbočná s viečkom kruhová , bez zapojenia</t>
  </si>
  <si>
    <t>3410301678</t>
  </si>
  <si>
    <t>Veko krabice veko biele KO 68 HB, alebo ekvivalent, alebo ekvivalent.</t>
  </si>
  <si>
    <t>3450907010</t>
  </si>
  <si>
    <t>Krabica KU 68-1902, alebo ekvivalent, alebo ekvivalent.</t>
  </si>
  <si>
    <t>3450633300</t>
  </si>
  <si>
    <t>Svorka WAGO 209-123, alebo ekvivalent.</t>
  </si>
  <si>
    <t>210010355.S</t>
  </si>
  <si>
    <t>Krabica z PVC, IP 54 vrátane ukončenia káblov a zapojenia vodičov</t>
  </si>
  <si>
    <t>345410014850.S</t>
  </si>
  <si>
    <t>Krabica E114, z PVC, alebo ekvivalent.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</si>
  <si>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</si>
  <si>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</si>
  <si>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</si>
  <si>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</si>
  <si>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210100003.S</t>
  </si>
  <si>
    <t>Ukončenie vodičov v rozvádzač. vrátane zapojenia a vodičovej koncovky do 16 mm2</t>
  </si>
  <si>
    <t>210110021.S</t>
  </si>
  <si>
    <t>Jednopólový spínač - radenie 1, zapustená montáž IP 44, vrátane zapojenia</t>
  </si>
  <si>
    <t>345340007925.S</t>
  </si>
  <si>
    <t>Spínač jednopólový pre zapustenú montáž, radenie č.1, IP44</t>
  </si>
  <si>
    <t>345350002300.S</t>
  </si>
  <si>
    <t>Rámček 1-násobný</t>
  </si>
  <si>
    <t>210110024.S</t>
  </si>
  <si>
    <t>Striedavý prepínač - radenie 6, zapustená montáž IP 44, vrátane zapojenia</t>
  </si>
  <si>
    <t>345330002970.S</t>
  </si>
  <si>
    <t>Prepínač pre zapustenú montáž, bezšr., radenie 6, IP44</t>
  </si>
  <si>
    <t>210110041.S</t>
  </si>
  <si>
    <t>Spínač polozapustený a zapustený vrátane zapojenia jednopólový - radenie 1</t>
  </si>
  <si>
    <t>345340004500.S</t>
  </si>
  <si>
    <t>Prístroj spínača, radenie 1,1So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</si>
  <si>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</si>
  <si>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</si>
  <si>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</si>
  <si>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</si>
  <si>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</si>
  <si>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</si>
  <si>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210110044.S</t>
  </si>
  <si>
    <t>Spínač polozapustený a zapustený vrátane zapojenia dvojitý prep.stried. - radenie 5 B</t>
  </si>
  <si>
    <t>345330003470.S</t>
  </si>
  <si>
    <t>Prepínač dvojitý striedavý polozapustený a zapustený, radenie 6+6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</si>
  <si>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</si>
  <si>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</si>
  <si>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</si>
  <si>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</si>
  <si>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</si>
  <si>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</si>
  <si>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</si>
  <si>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</si>
  <si>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210110082.S</t>
  </si>
  <si>
    <t>Sporáková prípojka pre zapustenú montáž</t>
  </si>
  <si>
    <t>345320003620.S</t>
  </si>
  <si>
    <t>Sporáková prípojka 400V zapustená, biela</t>
  </si>
  <si>
    <t>210110095.S</t>
  </si>
  <si>
    <t>Montáž a zapojenie snímača pohybu na strop</t>
  </si>
  <si>
    <t>404610002800.S1</t>
  </si>
  <si>
    <t>Pohybový snímač Qn- PD 360/8 Basic SMB, ESYLUX, alebo ekvivalent.</t>
  </si>
  <si>
    <t>404610002800.S4</t>
  </si>
  <si>
    <t>Pohybový snímač Qi- SENSOR 100, GREENLUX, GXSI007, alebo ekvivalent.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</si>
  <si>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</si>
  <si>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</si>
  <si>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</si>
  <si>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</si>
  <si>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210111021.S</t>
  </si>
  <si>
    <t>Domová zásuvka pre zapustenú montáž IP 44, vrátane zapojenia 250 V / 16A,  2P + PE</t>
  </si>
  <si>
    <t>345520000500.S</t>
  </si>
  <si>
    <t>Zásuvka jednonásobná zapustená, radenie 2P+T, s detskou ochranou IP44</t>
  </si>
  <si>
    <t>210111021.S12</t>
  </si>
  <si>
    <t>Montáž krabice podlahovej LEGRAND a zapojenie zásuviek</t>
  </si>
  <si>
    <t>345350002300.S12</t>
  </si>
  <si>
    <t>Krabica podlahová LEGRAND 0 540 03, 2x4 modul, alebo ekvivalent.</t>
  </si>
  <si>
    <t>345350002300.S13</t>
  </si>
  <si>
    <t>Pop-up box zásuvkový, 8 modul, alebo ekvivalent.</t>
  </si>
  <si>
    <t>345350002300.S14</t>
  </si>
  <si>
    <t>Zásuvka Mosaic RJ45, cat5e FTP, alebo ekvivalent.</t>
  </si>
  <si>
    <t>345350002300.S15</t>
  </si>
  <si>
    <t>Zásuvka Mosaic 230V2P+PE, alebo ekvivalent.</t>
  </si>
  <si>
    <t>210190005ZS</t>
  </si>
  <si>
    <t>Výroba a montáž zásuvkových skríň ZS</t>
  </si>
  <si>
    <t>3570156600ZS1</t>
  </si>
  <si>
    <t>Zásuvková skriňa 1x32/3f, 1x16/3f, 4x16/1f, SCAME 632.31WW, alebo ekvivalent.</t>
  </si>
  <si>
    <t>210193075.S</t>
  </si>
  <si>
    <t>Domova rozvodnica do 96 M pre zapustenú montáž bez sekacích prác</t>
  </si>
  <si>
    <t>357150000500.S</t>
  </si>
  <si>
    <t>Rozvádzač RH</t>
  </si>
  <si>
    <t>357150000500.S1</t>
  </si>
  <si>
    <t>Rozvádzač RP1</t>
  </si>
  <si>
    <t>210193074.S</t>
  </si>
  <si>
    <t>Domova rozvodnica do 72 M pre zapustenú montáž bez sekacích prác</t>
  </si>
  <si>
    <t>357150000400.S</t>
  </si>
  <si>
    <t>Rozvádzač RP2</t>
  </si>
  <si>
    <t>210201080.S</t>
  </si>
  <si>
    <t>Zapojenie LED svietidla IP20, stropného - nástenného</t>
  </si>
  <si>
    <t>348140003450.S</t>
  </si>
  <si>
    <t>A- ILLY 42W NW, GREENLUX, GXPS131, svietidlo interiérové stropné 42W, IP20, alebo ekvivalent.</t>
  </si>
  <si>
    <t>348140003450.S1</t>
  </si>
  <si>
    <t>B- VIRGO 5 48W White NW 4800/7300lm, GREENLUX, GXGP177, svietidlo interiérové zapustené, IP20, alebo ekvivalent.</t>
  </si>
  <si>
    <t>348140003472.S</t>
  </si>
  <si>
    <t>C- LED120 FENIX-R, 24W, NW, 1800/3000lm, GREENLUX, GXDW254, svietidlo interiérové stropné 24W, IP20, alebo ekvivalent.</t>
  </si>
  <si>
    <t>348140003450.S5</t>
  </si>
  <si>
    <t>F- ILLY 36W NW, GREENLUX, GXPS130, svietidlo interiérové stropné 36W, IP20, alebo ekvivalent.</t>
  </si>
  <si>
    <t>210201081.S</t>
  </si>
  <si>
    <t>Zapojenie LED svietidla IP40, stropného - nástenného</t>
  </si>
  <si>
    <t>348140003462.S</t>
  </si>
  <si>
    <t>G- LED SMART-R white 24W NW 1700lm, IP44, GREENLUX, GXLS216, alebo ekvivalent.</t>
  </si>
  <si>
    <t>210201082.S</t>
  </si>
  <si>
    <t>Zapojenie LED svietidla IP54, stropného - nástenného</t>
  </si>
  <si>
    <t>348140003472.S3</t>
  </si>
  <si>
    <t>E- DUST PROFI LED NG 120 60W NW 9000/10600lm, GREENLUX, GXWP360, svietidlo stropné, 60W, IP66, alebo ekvivalent.</t>
  </si>
  <si>
    <t>348140003472.S3.1</t>
  </si>
  <si>
    <t>N- LED TRUSTER 54W NW, GREENLUX, GXWP320, svietidlo stropné, 54W, IP66, alebo ekvivalent.</t>
  </si>
  <si>
    <t>348140003472.S6</t>
  </si>
  <si>
    <t>R- FALCO B 15W PIR NW 1050lm- svietidlo s PIR pohybovým senzorom, GREENLUX, GXPS120, IP54, alebo ekvivalent.</t>
  </si>
  <si>
    <t>348140003472.S7</t>
  </si>
  <si>
    <t>S- VILA Anthracite NW 210lm, 3,5W, IP54, GREENLUX, GXPS171, alebo ekvivalent.</t>
  </si>
  <si>
    <t>210201514.S</t>
  </si>
  <si>
    <t>Zapojenie núdzového svietidla IP65, 1x svetelný LED zdroj - núdzový režim</t>
  </si>
  <si>
    <t>348150001206.S</t>
  </si>
  <si>
    <t>NOA- LAROS LED 3h, GREENLUX, GXNO055, LED svietidlo núdzové, IP65, alebo ekvivalent.</t>
  </si>
  <si>
    <t>348150001206.S1</t>
  </si>
  <si>
    <t>NOB- MAGION LED Emergency, GREENLUX, GXNO015, LED svietidlo núdzové, IP54, alebo ekvivalent.</t>
  </si>
  <si>
    <t>348150001206.S2</t>
  </si>
  <si>
    <t>NOC- GATRION open area LED, GREENLUX, GXNO063, LED svietidlo núdzové, IP20, alebo ekvivalent.</t>
  </si>
  <si>
    <t>348150001206.S3</t>
  </si>
  <si>
    <t>NOD- GATRION-SM open area LED, GREENLUX, GXNO065, LED svietidlo núdzové, IP54, alebo ekvivalent.</t>
  </si>
  <si>
    <t>348680110011</t>
  </si>
  <si>
    <t>Piktogram pre núdzové svietidlo LAROS LED, GREENLUX, o.č. GXNO059, alebo ekvivalent.</t>
  </si>
  <si>
    <t>210201900.S</t>
  </si>
  <si>
    <t>Montáž svietidla interiérového na stenu do 0,5 kg</t>
  </si>
  <si>
    <t>210201911.S</t>
  </si>
  <si>
    <t>Montáž svietidla interiérového na strop do 1,0 kg</t>
  </si>
  <si>
    <t>210201915.S</t>
  </si>
  <si>
    <t>Montáž svietidla interiérového na strop do 1,5 kg</t>
  </si>
  <si>
    <t>210201916.S</t>
  </si>
  <si>
    <t>Montáž svietidla interiérového na strop do 3 kg</t>
  </si>
  <si>
    <t>210201913.S</t>
  </si>
  <si>
    <t>Montáž svietidla interiérového na strop do 5 kg</t>
  </si>
  <si>
    <t>210220031.S</t>
  </si>
  <si>
    <t>Ekvipotenciálna svorkovnica EPS 2 v krabici KO 125 E</t>
  </si>
  <si>
    <t>345410000400.S</t>
  </si>
  <si>
    <t>Krabica odbočná z PVC s viečkom pod omietku KO 125 E, alebo ekvivalent.</t>
  </si>
  <si>
    <t>345610005100.S</t>
  </si>
  <si>
    <t>Svorkovnica ekvipotencionálna EPS 2, z PP, alebo ekvivalent.</t>
  </si>
  <si>
    <t>210222040.S</t>
  </si>
  <si>
    <t>Svorka na potrubie "BERNARD" vrátane pásika Cu, pre vonkajšie práce</t>
  </si>
  <si>
    <t>354410006200.S</t>
  </si>
  <si>
    <t>Svorka uzemňovacia Bernard ZSA 16, alebo ekvivalent.</t>
  </si>
  <si>
    <t>354410066900.S</t>
  </si>
  <si>
    <t>Páska CU, bleskozvodný a uzemňovací materiál, dĺžka 0,5 m</t>
  </si>
  <si>
    <t>210290365.S</t>
  </si>
  <si>
    <t>Káblová príchitka OBO GRIP, alebo ekvivalent</t>
  </si>
  <si>
    <t>354210290345.S1</t>
  </si>
  <si>
    <t>Káblová príchytka OBO GRIP 30, alebo ekvivalent</t>
  </si>
  <si>
    <t>210800162.S</t>
  </si>
  <si>
    <t>Kábel medený uložený pevne CYKY 450/750 V 5x10</t>
  </si>
  <si>
    <t>341110002300.S</t>
  </si>
  <si>
    <t>Kábel medený CYKY 5x10 mm2</t>
  </si>
  <si>
    <t>210800163.S</t>
  </si>
  <si>
    <t>Kábel medený uložený pevne CYKY 450/750 V 5x16</t>
  </si>
  <si>
    <t>341110002400.S</t>
  </si>
  <si>
    <t>Kábel medený CYKY 5x16 mm2</t>
  </si>
  <si>
    <t>210881056.S</t>
  </si>
  <si>
    <t>Vodič bezhalogénový, medený uložený pevne N2XH 0,6/1,0 kV  6</t>
  </si>
  <si>
    <t>341610012400.S</t>
  </si>
  <si>
    <t>Vodič medený bezhalogenový N2XH 6 mm2</t>
  </si>
  <si>
    <t>210881057.S</t>
  </si>
  <si>
    <t>Vodič bezhalogénový, medený uložený pevne N2XH 0,6/1,0 kV  10</t>
  </si>
  <si>
    <t>341610012500.S</t>
  </si>
  <si>
    <t>Vodič medený bezhalogenový N2XH 10 mm2</t>
  </si>
  <si>
    <t>210881058.S</t>
  </si>
  <si>
    <t>Vodič bezhalogénový, medený uložený pevne N2XH 0,6/1,0 kV  16</t>
  </si>
  <si>
    <t>341610012600.S</t>
  </si>
  <si>
    <t>Vodič medený bezhalogenový N2XH 16 mm2</t>
  </si>
  <si>
    <t>210881075.S</t>
  </si>
  <si>
    <t>Kábel bezhalogénový, medený uložený pevne N2XH 0,6/1,0 kV  3x1,5</t>
  </si>
  <si>
    <t>341610014300.S</t>
  </si>
  <si>
    <t>Kábel medený bezhalogenový N2XH 3x1,5 mm2</t>
  </si>
  <si>
    <t>210881076.S</t>
  </si>
  <si>
    <t>Kábel bezhalogénový, medený uložený pevne N2XH 0,6/1,0 kV  3x2,5</t>
  </si>
  <si>
    <t>236</t>
  </si>
  <si>
    <t>341610014400.S</t>
  </si>
  <si>
    <t>Kábel medený bezhalogenový N2XH 3x2,5 mm2</t>
  </si>
  <si>
    <t>238</t>
  </si>
  <si>
    <t>210881101.S</t>
  </si>
  <si>
    <t>Kábel bezhalogénový, medený uložený pevne N2XH 0,6/1,0 kV  5x2,5</t>
  </si>
  <si>
    <t>240</t>
  </si>
  <si>
    <t>341610016900.S</t>
  </si>
  <si>
    <t>Kábel medený bezhalogenový N2XH 5x2,5 mm2</t>
  </si>
  <si>
    <t>242</t>
  </si>
  <si>
    <t>210881102.S</t>
  </si>
  <si>
    <t>Kábel bezhalogénový, medený uložený pevne N2XH 0,6/1,0 kV  5x4</t>
  </si>
  <si>
    <t>244</t>
  </si>
  <si>
    <t>341610017000.S</t>
  </si>
  <si>
    <t>Kábel medený bezhalogenový N2XH 5x4 mm2</t>
  </si>
  <si>
    <t>246</t>
  </si>
  <si>
    <t>210881103.S</t>
  </si>
  <si>
    <t>Kábel bezhalogénový, medený uložený pevne N2XH 0,6/1,0 kV  5x6</t>
  </si>
  <si>
    <t>248</t>
  </si>
  <si>
    <t>341610017100.S</t>
  </si>
  <si>
    <t>Kábel medený bezhalogenový N2XH 5x6 mm2</t>
  </si>
  <si>
    <t>250</t>
  </si>
  <si>
    <t>210881104.S</t>
  </si>
  <si>
    <t>Kábel bezhalogénový, medený uložený pevne N2XH 0,6/1,0 kV  5x10</t>
  </si>
  <si>
    <t>252</t>
  </si>
  <si>
    <t>341610017200.S</t>
  </si>
  <si>
    <t>Kábel medený bezhalogenový N2XH 5x10 mm2</t>
  </si>
  <si>
    <t>254</t>
  </si>
  <si>
    <t>210881216.S</t>
  </si>
  <si>
    <t>Kábel bezhalogénový, medený uložený pevne 1-CHKE-V 0,6/1,0 kV  3x1,5</t>
  </si>
  <si>
    <t>256</t>
  </si>
  <si>
    <t>341610020900.S</t>
  </si>
  <si>
    <t>Kábel medený bezhalogenový 1-CHKE-R 3x1,5 mm2</t>
  </si>
  <si>
    <t>258</t>
  </si>
  <si>
    <t>210881225.S</t>
  </si>
  <si>
    <t>Kábel bezhalogénový, medený uložený pevne 1-CHKE-V 0,6/1,0 kV  4x2,5</t>
  </si>
  <si>
    <t>260</t>
  </si>
  <si>
    <t>341610021800.S</t>
  </si>
  <si>
    <t>Kábel medený bezhalogenový 1-CHKE-V 4x2,5 mm2</t>
  </si>
  <si>
    <t>262</t>
  </si>
  <si>
    <t>210881235.S</t>
  </si>
  <si>
    <t>Kábel bezhalogénový, medený uložený pevne 1-CHKE-V 0,6/1,0 kV  5x6</t>
  </si>
  <si>
    <t>264</t>
  </si>
  <si>
    <t>341610022800.S</t>
  </si>
  <si>
    <t>Kábel medený bezhalogenový 1-CHKE-V 5x6 mm2</t>
  </si>
  <si>
    <t>266</t>
  </si>
  <si>
    <t>210881240.S</t>
  </si>
  <si>
    <t>Kábel bezhalogénový, medený uložený pevne 1-CHKE-V 0,6/1,0 kV  7x2,5</t>
  </si>
  <si>
    <t>268</t>
  </si>
  <si>
    <t>341610023300.S</t>
  </si>
  <si>
    <t>Kábel medený bezhalogenový 1-CHKE-V 7x2,5 mm2</t>
  </si>
  <si>
    <t>270</t>
  </si>
  <si>
    <t>21095010100</t>
  </si>
  <si>
    <t>Označovací štítok na kábel</t>
  </si>
  <si>
    <t>272</t>
  </si>
  <si>
    <t>2830023200</t>
  </si>
  <si>
    <t>Označovač káblov</t>
  </si>
  <si>
    <t>274</t>
  </si>
  <si>
    <t>220330102</t>
  </si>
  <si>
    <t>Centrálne stop a požiarny stop tlačidlo</t>
  </si>
  <si>
    <t>276</t>
  </si>
  <si>
    <t>3453100220</t>
  </si>
  <si>
    <t>Požiarný STOP tlačidlo 676.35100 SCAME, alebo ekvivalent.</t>
  </si>
  <si>
    <t>278</t>
  </si>
  <si>
    <t>713510205</t>
  </si>
  <si>
    <t>Montáž tesnenia prestupu káblových, potrubných trás a tesnenie škár prierezu 0,5-0,6 m2 protipožiarnym povlakom do El120 a TI hr. 120 mm (140 kg/m3)</t>
  </si>
  <si>
    <t>280</t>
  </si>
  <si>
    <t>6315101010</t>
  </si>
  <si>
    <t>Požiarný prestup HILTI, alebo ekvivalent</t>
  </si>
  <si>
    <t>282</t>
  </si>
  <si>
    <t>Doprava</t>
  </si>
  <si>
    <t>284</t>
  </si>
  <si>
    <t>MV</t>
  </si>
  <si>
    <t>Murárske výpomoci</t>
  </si>
  <si>
    <t>286</t>
  </si>
  <si>
    <t>PM</t>
  </si>
  <si>
    <t>Podružný materiál</t>
  </si>
  <si>
    <t>288</t>
  </si>
  <si>
    <t>PPV</t>
  </si>
  <si>
    <t>Podiel pridružených výkonov</t>
  </si>
  <si>
    <t>290</t>
  </si>
  <si>
    <t>HZS</t>
  </si>
  <si>
    <t xml:space="preserve">Hodinové zúčtovacie sadzby   </t>
  </si>
  <si>
    <t>HZS000110</t>
  </si>
  <si>
    <t>Demontáž existujúcej elektroinštalácie</t>
  </si>
  <si>
    <t>hod</t>
  </si>
  <si>
    <t>292</t>
  </si>
  <si>
    <t>HZS000111</t>
  </si>
  <si>
    <t>Preskúšanie el. rozvodov, rozvádzačov</t>
  </si>
  <si>
    <t>294</t>
  </si>
  <si>
    <t>HZS000112</t>
  </si>
  <si>
    <t>Projekt skutočného vyhotovenia</t>
  </si>
  <si>
    <t>296</t>
  </si>
  <si>
    <t>HZS000113.S</t>
  </si>
  <si>
    <t>Stavebno montážne práce náročné ucelené - odborné, tvorivé remeselné (Tr. 3) v rozsahu viac ako 8 hodín- nepredvídané práce</t>
  </si>
  <si>
    <t>298</t>
  </si>
  <si>
    <t>HZS000115</t>
  </si>
  <si>
    <t>Odborná skúška a odborná prehliadka, revízna správa</t>
  </si>
  <si>
    <t>300</t>
  </si>
  <si>
    <t>HZS000116</t>
  </si>
  <si>
    <t>Ekologická likvidácia demontovaného materiálu</t>
  </si>
  <si>
    <t>302</t>
  </si>
  <si>
    <t>N00</t>
  </si>
  <si>
    <t>Nepomenované práce</t>
  </si>
  <si>
    <t>Poznámka k rozpočtu</t>
  </si>
  <si>
    <t>1202935149</t>
  </si>
  <si>
    <t>Poznámka k položke:_x000D_
Do cien jednotlivých položiek započítať všetky dodávky a realizácie podľa "Podmienok realizácie". Detaily sú doriešené v RPD, musia však byť zohľadnené v cenovej ponuke podľa uváženia dodávateľa. Neoddeliteľnou súčasťou položkového rozpočtu a výkazu výmer (zadania) je samotná projektová dokumentácia. V prípade rozporu medzi rozpočtom (resp. výkazom výmer) a projektovou dokumentáciou je projektová dokumentácia nadradená rozpočtu (resp. výkazu výmer). Každý špecifikovaný výrobok môže byť nahradený obdobným výrobkom s porovnateľnými vlastnosťami. V prípade, že rozpočet (resp. výkaz výmer) neobsahuje nejaké položky nutné na kompletné dokončenie diela, nacenujúca/realizujúca firma je povinná doplniť pri vypracovaní CP.</t>
  </si>
  <si>
    <t>02 - Slaboprúdové rozvody, EZS</t>
  </si>
  <si>
    <t xml:space="preserve">    22-M - Montáže oznam. a zabezp. zariadení   </t>
  </si>
  <si>
    <t>220511031.S</t>
  </si>
  <si>
    <t>Kábel v rúrkach</t>
  </si>
  <si>
    <t>341230001300.S</t>
  </si>
  <si>
    <t>Kábel medený dátový FTP-AWG LSOH 4x2x24 mm2</t>
  </si>
  <si>
    <t>220511002</t>
  </si>
  <si>
    <t>Montáž zásuvky 2xRJ45 pod omietku</t>
  </si>
  <si>
    <t>383150002100</t>
  </si>
  <si>
    <t>Dz - Zásuvkový modul 2xRJ45/s, Cat.5e, do rámika</t>
  </si>
  <si>
    <t>220512032</t>
  </si>
  <si>
    <t>Montáž serverového rozvadzača RACK- dvere presklené, inštalácia náplne</t>
  </si>
  <si>
    <t>3582010516</t>
  </si>
  <si>
    <t>Rozvádzač stojanový RMA-45-A88-CAY-A1 TRITON 19", 42U, 600x600mm, alebo ekvivalent</t>
  </si>
  <si>
    <t>5513007550</t>
  </si>
  <si>
    <t>KELine pevná polica 19" alebo ekvivalent</t>
  </si>
  <si>
    <t>5513007550.1</t>
  </si>
  <si>
    <t>PATCH panel 24xRJ45 CAT. 5/6, alebo ekvivalent</t>
  </si>
  <si>
    <t>5513007550.21</t>
  </si>
  <si>
    <t>Hlavný router TP-LINK TL-ER7206, alebo ekvivalent</t>
  </si>
  <si>
    <t>3582010510</t>
  </si>
  <si>
    <t>Keystone CAT5e alebo ekvivalent</t>
  </si>
  <si>
    <t>55130075504</t>
  </si>
  <si>
    <t>KEline 19" rozvodný panel 7x230V, 1U, prívodný kábel 2,5m 620050 alebo ekvivalent</t>
  </si>
  <si>
    <t>358201031621</t>
  </si>
  <si>
    <t>Záložný zdroj FORTRON Champ 2K Online UPS 2000VA 1800W, alebo ekvivalent</t>
  </si>
  <si>
    <t>358201031622</t>
  </si>
  <si>
    <t>Zyxel USG Flex 100 firewall UTM BUNDLE, alebo ekvivalent</t>
  </si>
  <si>
    <t>358201031622223</t>
  </si>
  <si>
    <t>Modul SFP/ SC</t>
  </si>
  <si>
    <t>551300755041</t>
  </si>
  <si>
    <t>Zyxel GS1900-24HP switch alebo ekvivalent</t>
  </si>
  <si>
    <t>Konfigurácia, sieťové nastavenia, oživenie</t>
  </si>
  <si>
    <t xml:space="preserve">Montáže oznam. a zabezp. zariadení   </t>
  </si>
  <si>
    <t>220711013</t>
  </si>
  <si>
    <t>Montáž a zapojenie drôtovej verzie ústredne EZS (dodávka, kabeláz, oživenie, revízia, záložný zdroj atd.)/odhadovaná cena z PSP/</t>
  </si>
  <si>
    <t>404JA-106KR-3G</t>
  </si>
  <si>
    <t>Ústredňa JA-107KRY s LAN, GSM a rádiovým modulom, alebo ekvivalent</t>
  </si>
  <si>
    <t>404AN-05 2G-3G</t>
  </si>
  <si>
    <t>Externá anténa 2G/3G alebo ekvivalent</t>
  </si>
  <si>
    <t>404JA-114E</t>
  </si>
  <si>
    <t>JA-113E, Zbernicový prístupový modul s klávesnicou a RFID čítačkou, alebo ekvivalent</t>
  </si>
  <si>
    <t>404JA-110P</t>
  </si>
  <si>
    <t>Zbernicový PIR detektor pohybu JA-110P alebo ekvivalent</t>
  </si>
  <si>
    <t>404JA-111A-BASE-RB</t>
  </si>
  <si>
    <t>Zbernicová siréna vonkajšia (spodok) alebo ekvivalent</t>
  </si>
  <si>
    <t>404JA-1X1A-C-WH</t>
  </si>
  <si>
    <t>Plastový kryt vonkajšej sirény - biely, červený blikač alebo ekvivalent</t>
  </si>
  <si>
    <t>404JA-1X1A-C-WH2</t>
  </si>
  <si>
    <t>JB-110N Zbernicový modul silových PG výstupov, alebo ekvivalent.</t>
  </si>
  <si>
    <t>404JA-1X1A-C-WH3</t>
  </si>
  <si>
    <t>JA-192PL-A Viacúčelová vonkajšia montážna krabica, alebo ekvivalent.</t>
  </si>
  <si>
    <t>220732111</t>
  </si>
  <si>
    <t>Montáž a zapojenie WIFI acces point-a na strop</t>
  </si>
  <si>
    <t>383130005010</t>
  </si>
  <si>
    <t>UBIQUITI UniFi AP-AC-PRO 802.11AC 1300MBPS 5GHZ POE+ Outdoor Managed Wireless Access Point, alebo ekvivalent</t>
  </si>
  <si>
    <t>Školenie obsluhy</t>
  </si>
  <si>
    <t>HZS000113</t>
  </si>
  <si>
    <t>Projekt skutočného vyhotovena</t>
  </si>
  <si>
    <t>-1110628150</t>
  </si>
  <si>
    <t>03 - Javisková technológia /audiotechnika/</t>
  </si>
  <si>
    <t>974029223.S</t>
  </si>
  <si>
    <t>Vysekanie rýh v murive kamennom v priestore priľahlom k stropnej konštrukcii do hĺbky 30 mm a š. do 100 mm,  -0,00700t</t>
  </si>
  <si>
    <t>210010113.S</t>
  </si>
  <si>
    <t>Lišta elektroinštalačná z PVC 100x40, uložená pevne, vkladacia</t>
  </si>
  <si>
    <t>345750057200.S</t>
  </si>
  <si>
    <t>Kanál elektroinštalačný z PVC, 100x40 mm</t>
  </si>
  <si>
    <t>Zásuvka audio polozapustená alebo zapustená</t>
  </si>
  <si>
    <t>Audiozásuvka jednonásobná polozapustená XLR, komplet</t>
  </si>
  <si>
    <t>210140481.Sa2</t>
  </si>
  <si>
    <t>Prepojovací kábel medzi stageboxu a RSound, kábel vedené čiastočne v podhľade a čiastočne v PVC lištách</t>
  </si>
  <si>
    <t>345310001500A2</t>
  </si>
  <si>
    <t>Kábel the sssnake MTS 124-30, alebo ekvivalent.</t>
  </si>
  <si>
    <t>210140481.Sa3</t>
  </si>
  <si>
    <t>Montáž a výroba krabice pre DMX</t>
  </si>
  <si>
    <t>345310001500a3</t>
  </si>
  <si>
    <t>Krabica na stenu, pro snake Stagebox Housing 9950, alebo ekvivalent</t>
  </si>
  <si>
    <t>345310001500a3.1</t>
  </si>
  <si>
    <t>Koncovka Neutrik NC3 MD-L1, alebo ekvivalent</t>
  </si>
  <si>
    <t>345310001500a3.3</t>
  </si>
  <si>
    <t>Prúdový chránič kombinovaný s ističom PFL6 16/1N/B/003, alebo ekvivalent.</t>
  </si>
  <si>
    <t>210140481.Sa5</t>
  </si>
  <si>
    <t>Montáž a výroba stageboxu</t>
  </si>
  <si>
    <t>345310001500a5</t>
  </si>
  <si>
    <t>the sssnake MTS 164-SB, alebo ekvivalent</t>
  </si>
  <si>
    <t>210140481.Sa6</t>
  </si>
  <si>
    <t>Výroba a montáž rozvádzača RSound</t>
  </si>
  <si>
    <t>345310001500a6.1</t>
  </si>
  <si>
    <t>Rám s dvermi IP30, BP-U-3S-400/3 (111184), alebo ekvivalent.</t>
  </si>
  <si>
    <t>345310001500a6.2</t>
  </si>
  <si>
    <t>Ochranný kryt BPZ-WB3S-400/7/1 (111098), alebo ekvivalent.</t>
  </si>
  <si>
    <t>345310001500a6.3</t>
  </si>
  <si>
    <t>Zadná stena ocelová, BPZ-RP-400/7 (111286), alebo ekvivalent.</t>
  </si>
  <si>
    <t>345310001500a6.4</t>
  </si>
  <si>
    <t>Bočný panel, BPZ-MSW-7 (293407), alebo ekvivalent.</t>
  </si>
  <si>
    <t>345310001500a6.5</t>
  </si>
  <si>
    <t>BPZ-SNAP (116677), alebo ekvivalent.</t>
  </si>
  <si>
    <t>34510001500a6.6</t>
  </si>
  <si>
    <t>Montážna doska BPZ-MPL650-400 (108334), alebo ekvivalent.</t>
  </si>
  <si>
    <t>34510001500a6.7</t>
  </si>
  <si>
    <t>Zámok BPZ-LOCK-W (102467), alebo ekvivalent.</t>
  </si>
  <si>
    <t>34510001500a6.8</t>
  </si>
  <si>
    <t>Hlavný vypínač EATON IS 3/25, alebo ekvivalent.</t>
  </si>
  <si>
    <t>34510001500a6.9</t>
  </si>
  <si>
    <t>Zásuvka na DIN lištu, Legrand 004283, alebo ekvivalent.</t>
  </si>
  <si>
    <t>345310001500a6,9</t>
  </si>
  <si>
    <t>Zásuvka na DIN lištu, Legrand 413001, alebo ekvivalent.</t>
  </si>
  <si>
    <t>345310001500a6,10</t>
  </si>
  <si>
    <t>Kábel MTS 124-MS, alebo ekvivalent.</t>
  </si>
  <si>
    <t>210201040.S</t>
  </si>
  <si>
    <t>Zapojenie svietidla IP20, 1 x svetelný zdroj, stropného - nástenného interierového pre osvetlenie javiska</t>
  </si>
  <si>
    <t>348140001400.S</t>
  </si>
  <si>
    <t>Svietidlo LED THA-20PC TRC bk, EUROLITE, alebo ekvivalent.</t>
  </si>
  <si>
    <t>Káblová príchytka OBO GRIP, alebo ekvivalent</t>
  </si>
  <si>
    <t>210800050.S</t>
  </si>
  <si>
    <t>Kábel medený uložený pevne Sommer Cable SC Stage 22 Highflex SW</t>
  </si>
  <si>
    <t>341110026800.S</t>
  </si>
  <si>
    <t>Kábel medený Sommer Cable SC Stage 22 Highflex SW, alebo ekvivalent.</t>
  </si>
  <si>
    <t>220511034.S</t>
  </si>
  <si>
    <t>Kábel volne uložený na  kabelovú lávku, alebo do žľabu</t>
  </si>
  <si>
    <t>Kábel medený dátový FTP-AWG LSOH, cat.6A, 4x2x24 mm2</t>
  </si>
  <si>
    <t>1124358766</t>
  </si>
  <si>
    <t>04 - Fotovoltaika</t>
  </si>
  <si>
    <t>210501005.S</t>
  </si>
  <si>
    <t>Prípravné práce pred zahájením montáže fotovoltických systémov</t>
  </si>
  <si>
    <t>kpl</t>
  </si>
  <si>
    <t>210501050.S</t>
  </si>
  <si>
    <t>Montáž konštrukcie pre kotvenie fotovoltických panelov na šikmú strechu</t>
  </si>
  <si>
    <t>ks/kW</t>
  </si>
  <si>
    <t>346510004120.S</t>
  </si>
  <si>
    <t>Fotovoltická konštrukcia pre šikmé plechové strechy</t>
  </si>
  <si>
    <t>210501103.S</t>
  </si>
  <si>
    <t>Montáž a stringovanie fotovoltického panelu veľkoformátového</t>
  </si>
  <si>
    <t>346510000120.S</t>
  </si>
  <si>
    <t>Fotovoltický panel, TSM-DE09, 400Wp, monokryštalický, alebo ekvivalent.</t>
  </si>
  <si>
    <t>210501213.S</t>
  </si>
  <si>
    <t>Výroba a montáž rozvádzača pre lokálny fotovoltický zdroj do 63 A</t>
  </si>
  <si>
    <t>346510002130.S</t>
  </si>
  <si>
    <t>Fotovoltický rozvádzač RDC s prepäťovou ochranou pre On-Grid lokálny fotovoltaický zdroj</t>
  </si>
  <si>
    <t>210501265.S1</t>
  </si>
  <si>
    <t>Výroba a montáž rozvádzača na strane AC pre komerčné inštalácie</t>
  </si>
  <si>
    <t>346510000730.S1</t>
  </si>
  <si>
    <t>Rozvádzač RAC</t>
  </si>
  <si>
    <t>346510000730.S2</t>
  </si>
  <si>
    <t>Trojfázový výkonový snímač, smart power sensor DTSU666-H, 250A, alebo ekvivalent.</t>
  </si>
  <si>
    <t>210501265.S3</t>
  </si>
  <si>
    <t>Montáž a zapojenie meniča napätia trojfázového z DC/AC</t>
  </si>
  <si>
    <t>346510000730.S4</t>
  </si>
  <si>
    <t>Trojfázový menič HUAWEI SUN2000-10KTL-M1, 10 000W, alebo ekvivalent.</t>
  </si>
  <si>
    <t>210800628</t>
  </si>
  <si>
    <t>Vodič medený uložený volne FLEX-SOL 450/750 V 6</t>
  </si>
  <si>
    <t>341310009100</t>
  </si>
  <si>
    <t>Solar cable 6 mm2 black Multi-Contact FLEX-SOL-XL 6,0 červený, alebo ekvivalent</t>
  </si>
  <si>
    <t>3413100091001</t>
  </si>
  <si>
    <t>Solar cable 6 mm2 black Multi-Contact FLEX-SOL-XL 6,0 modrý, alebo ekvivalent</t>
  </si>
  <si>
    <t>3413100091001a</t>
  </si>
  <si>
    <t>Konektor MC-4, alebo ekvivalent</t>
  </si>
  <si>
    <t>210881106.S</t>
  </si>
  <si>
    <t>Kábel bezhalogénový, medený uložený pevne N2XH 0,6/1,0 kV  7x2,5</t>
  </si>
  <si>
    <t>341610017400.S</t>
  </si>
  <si>
    <t>Kábel medený bezhalogenový N2XH 7x2,5 mm2</t>
  </si>
  <si>
    <t>210501251a1</t>
  </si>
  <si>
    <t>Montáž a zapojenie optimizérov</t>
  </si>
  <si>
    <t>3413100091001b</t>
  </si>
  <si>
    <t>Optimizér 400Wp, alebo ekvivalent</t>
  </si>
  <si>
    <t>210872100.S</t>
  </si>
  <si>
    <t>Kábel signálny uložený voľne J-H(st)H 250 V 1x2x0,8</t>
  </si>
  <si>
    <t>341210001400.S</t>
  </si>
  <si>
    <t>Kábel medený signálny J-H(st)H 1x2x0,8 mm2</t>
  </si>
  <si>
    <t>Odborná skúška a odborná prehliadka, revízia</t>
  </si>
  <si>
    <t>HZS000114</t>
  </si>
  <si>
    <t>OŽIVENIE SYSTÉMU</t>
  </si>
  <si>
    <t>kmpl.</t>
  </si>
  <si>
    <t>HZS000116ab</t>
  </si>
  <si>
    <t>Prenájom plošiny</t>
  </si>
  <si>
    <t>HZS000116ac</t>
  </si>
  <si>
    <t>Prenájom žeriavu</t>
  </si>
  <si>
    <t>1497213315</t>
  </si>
  <si>
    <t>05 - Bleskozvod a uzemnenie</t>
  </si>
  <si>
    <t xml:space="preserve">    2 - Zakladanie   </t>
  </si>
  <si>
    <t xml:space="preserve">    46-M - Zemné práce pri extr.mont.prácach   </t>
  </si>
  <si>
    <t xml:space="preserve">Zakladanie   </t>
  </si>
  <si>
    <t>275313521</t>
  </si>
  <si>
    <t>Betón základových pätiek, prostý tr.C 12/15</t>
  </si>
  <si>
    <t>919735124</t>
  </si>
  <si>
    <t>Rezanie betónového krytu alebo podkladu tr. nad C 12/15 hr. nad 150 do 200 mm</t>
  </si>
  <si>
    <t>961043111</t>
  </si>
  <si>
    <t>Búranie základov z betónu prostého alebo preloženého kameňom,  -2,20000t</t>
  </si>
  <si>
    <t>210220010.S</t>
  </si>
  <si>
    <t>Náter zemniaceho pásku do 120 mm2 (1x náter vrátane svoriek a vyznač. žlt. pruhov)</t>
  </si>
  <si>
    <t>246220000400.S</t>
  </si>
  <si>
    <t>Protikorózny asfalticky náter</t>
  </si>
  <si>
    <t>210220020.S</t>
  </si>
  <si>
    <t>Uzemňovacie vedenie v zemi FeZn do 120 mm2 vrátane izolácie spojov</t>
  </si>
  <si>
    <t>354410058800.S</t>
  </si>
  <si>
    <t>Pásovina uzemňovacia FeZn 30 x 4 mm</t>
  </si>
  <si>
    <t>210220021.S</t>
  </si>
  <si>
    <t>Uzemňovacie vedenie v zemi FeZn vrátane izolácie spojov O 10 mm</t>
  </si>
  <si>
    <t>354410054810.S</t>
  </si>
  <si>
    <t>Drôt bleskozvodový FeZn, d 10 mm, PVC</t>
  </si>
  <si>
    <t>210220050.S</t>
  </si>
  <si>
    <t>Označenie zvodov číselnými štítkami</t>
  </si>
  <si>
    <t>354410064700.S</t>
  </si>
  <si>
    <t>Štítok orientačný nerezový na zvody 0</t>
  </si>
  <si>
    <t>354410064800.S</t>
  </si>
  <si>
    <t>Štítok orientačný nerezový na zvody 1</t>
  </si>
  <si>
    <t>354410064900.S</t>
  </si>
  <si>
    <t>Štítok orientačný nerezový na zvody 2</t>
  </si>
  <si>
    <t>354410065000.S</t>
  </si>
  <si>
    <t>Štítok orientačný nerezový na zvody 3</t>
  </si>
  <si>
    <t>354410065100.S</t>
  </si>
  <si>
    <t>Štítok orientačný nerezový na zvody 4</t>
  </si>
  <si>
    <t>354410065200.S</t>
  </si>
  <si>
    <t>Štítok orientačný nerezový na zvody 5</t>
  </si>
  <si>
    <t>354410065300.S</t>
  </si>
  <si>
    <t>Štítok orientačný nerezový na zvody 6 alebo 9</t>
  </si>
  <si>
    <t>354410065400.S</t>
  </si>
  <si>
    <t>Štítok orientačný nerezový na zvody 7</t>
  </si>
  <si>
    <t>354410065500.S</t>
  </si>
  <si>
    <t>Štítok orientačný nerezový na zvody 8</t>
  </si>
  <si>
    <t>210220102.S</t>
  </si>
  <si>
    <t>Podpery vedenia FeZn na vrchol krovu PV15 A-F +UNI</t>
  </si>
  <si>
    <t>354410033000.S</t>
  </si>
  <si>
    <t>Podpera vedenia FeZn na vrchol krovu označenie PV 15 A</t>
  </si>
  <si>
    <t>210220104.S</t>
  </si>
  <si>
    <t>Podpery vedenia FeZn na plechové strechy PV23, PV24</t>
  </si>
  <si>
    <t>354410037300.S</t>
  </si>
  <si>
    <t>Podpera vedenia FeZn na plechové strechy označenie PV 23</t>
  </si>
  <si>
    <t>354410067000.S</t>
  </si>
  <si>
    <t>Tesniaci set</t>
  </si>
  <si>
    <t>210220105.S</t>
  </si>
  <si>
    <t>Podpery vedenia FeZn do muriva PV 01h a PV 01, 02, 03</t>
  </si>
  <si>
    <t>311310008520.S</t>
  </si>
  <si>
    <t>Hmoždinka 12x160 rámová KPR</t>
  </si>
  <si>
    <t>354410031900.S</t>
  </si>
  <si>
    <t>Podpera vedenia FeZn do muriva a do hmoždinky označenie PV 01 h</t>
  </si>
  <si>
    <t>210220113.S</t>
  </si>
  <si>
    <t>Podpery vedenia FeZn pre svetlíky a oceľové konštrukcie PV31 a PV32</t>
  </si>
  <si>
    <t>354410037800.S</t>
  </si>
  <si>
    <t>Podpera vedenia FeZn na svetlíky a oceľové konštrukcie označenie PV 32</t>
  </si>
  <si>
    <t>210220220.S</t>
  </si>
  <si>
    <t>Držiak zachytávacej tyče FeZn DJ1-8</t>
  </si>
  <si>
    <t>354410024000.S</t>
  </si>
  <si>
    <t>Držiak FeZn dolný zachytávacej tyče na krov označenie DJ 4 d</t>
  </si>
  <si>
    <t>354410024100.S</t>
  </si>
  <si>
    <t>Držiak FeZn horný zachytávacej tyče na krov označenie DJ 4 h</t>
  </si>
  <si>
    <t>210220230.S</t>
  </si>
  <si>
    <t>Ochranná strieška FeZn</t>
  </si>
  <si>
    <t>354410024900.S</t>
  </si>
  <si>
    <t>Strieška FeZn ochranná horná označenie OS 01</t>
  </si>
  <si>
    <t>210220240.S</t>
  </si>
  <si>
    <t>Svorka FeZn k zachytávacej, uzemňovacej tyči  SJ</t>
  </si>
  <si>
    <t>354410001500.S</t>
  </si>
  <si>
    <t>Svorka FeZn k uzemňovacej tyči označenie SJ 01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</si>
  <si>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</si>
  <si>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</si>
  <si>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</si>
  <si>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</si>
  <si>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</si>
  <si>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</si>
  <si>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</si>
  <si>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</si>
  <si>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210220246.S</t>
  </si>
  <si>
    <t>Svorka FeZn na odkvapový žľab SO</t>
  </si>
  <si>
    <t>354410004200.S</t>
  </si>
  <si>
    <t>Svorka FeZn odkvapová označenie SO</t>
  </si>
  <si>
    <t>210220247.S</t>
  </si>
  <si>
    <t>Svorka FeZn skúšobná SZ</t>
  </si>
  <si>
    <t>354410004300.S</t>
  </si>
  <si>
    <t>Svorka FeZn skúšobná označenie SZ</t>
  </si>
  <si>
    <t>210220252.S</t>
  </si>
  <si>
    <t>Svorka FeZn odbočovacia spojovacia SR 01, SR 02 (pásovina do 120 mm2)</t>
  </si>
  <si>
    <t>354410000700.S</t>
  </si>
  <si>
    <t>Svorka FeZn odbočovacia spojovacia označenie SR 02 (M8) s podložkou</t>
  </si>
  <si>
    <t>210220253.S</t>
  </si>
  <si>
    <t>Svorka FeZn uzemňovacia SR03</t>
  </si>
  <si>
    <t>354410000900.S</t>
  </si>
  <si>
    <t>Svorka FeZn uzemňovacia označenie SR 03 A</t>
  </si>
  <si>
    <t>210220260.S</t>
  </si>
  <si>
    <t>Ochranný uholník FeZn OU</t>
  </si>
  <si>
    <t>354410053300.S</t>
  </si>
  <si>
    <t>Uholník ochranný FeZn označenie OU 1,7 m</t>
  </si>
  <si>
    <t>210220265.S</t>
  </si>
  <si>
    <t>Držiak ochranného uholníka FeZn univerzálny DOU</t>
  </si>
  <si>
    <t>311310008530.S</t>
  </si>
  <si>
    <t>Hmoždinka 12x180 rámová KPR</t>
  </si>
  <si>
    <t>354410053900.S</t>
  </si>
  <si>
    <t>Držiak FeZn ochranného uholníka univerzálny s vrutom označenie DOU vr. 2</t>
  </si>
  <si>
    <t>210220800.S</t>
  </si>
  <si>
    <t>Uzemňovacie vedenie na povrchu AlMgSi drôt zvodový O 8-10 mm</t>
  </si>
  <si>
    <t>354410064200.S</t>
  </si>
  <si>
    <t>Drôt bleskozvodový zliatina AlMgSi, d 8 mm, Al</t>
  </si>
  <si>
    <t>210220804.S</t>
  </si>
  <si>
    <t>Dilatačná spojka AlMgSi drôt O 8 mm</t>
  </si>
  <si>
    <t>354410064200.S.1a1</t>
  </si>
  <si>
    <t>Dilatačná spojka AlMgSi drôt 8mm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</si>
  <si>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</si>
  <si>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</si>
  <si>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</si>
  <si>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</si>
  <si>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46-M</t>
  </si>
  <si>
    <t xml:space="preserve">Zemné práce pri extr.mont.prácach   </t>
  </si>
  <si>
    <t>460200163.S</t>
  </si>
  <si>
    <t>Hĺbenie káblovej ryhy ručne 35 cm širokej a 80 cm hlbokej, v zemine triedy 3</t>
  </si>
  <si>
    <t>460300006.S</t>
  </si>
  <si>
    <t>Zhutnenie zeminy po vrstvách pri zahrnutí rýh strojom, vrstva zeminy 20 cm</t>
  </si>
  <si>
    <t>460560163.S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</si>
  <si>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</si>
  <si>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</si>
  <si>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</si>
  <si>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Odborná skúška a odborná prehliadka</t>
  </si>
  <si>
    <t>Demontáž existujúcych zvyslích zvodov bleskozvodu</t>
  </si>
  <si>
    <t>571058334</t>
  </si>
  <si>
    <t>05 - Ústredné vykurovanie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</si>
  <si>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</si>
  <si>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</si>
  <si>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</si>
  <si>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</si>
  <si>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HZS - Hodinové zúčtovacie sadzby</t>
  </si>
  <si>
    <t>713412114.S</t>
  </si>
  <si>
    <t>Montáž izolácie tepelnej potrubia puzdrami z minerálnej vlny DN 32</t>
  </si>
  <si>
    <t>-1000351797</t>
  </si>
  <si>
    <t>Výmera vetva UK2</t>
  </si>
  <si>
    <t>(0,5*2+1,5*2+2,1*2+0,5*2+0,9*2)*1,05</t>
  </si>
  <si>
    <t>283310030800.S</t>
  </si>
  <si>
    <t>Izolačné púzdro z čadičovej vlny s hliníkovou fóliou AL, vnútorný priemer d 28 mm, hr. 20 mm</t>
  </si>
  <si>
    <t>483914560</t>
  </si>
  <si>
    <t>11,55*1,05 'Prepočítané koeficientom množstva</t>
  </si>
  <si>
    <t>713412115.S</t>
  </si>
  <si>
    <t>Montáž izolácie tepelnej potrubia puzdrami z minerálnej vlny DN 40</t>
  </si>
  <si>
    <t>-304509538</t>
  </si>
  <si>
    <t>Výmera vetva UK1</t>
  </si>
  <si>
    <t>283310032400.S</t>
  </si>
  <si>
    <t>Izolačné púzdro z čadičovej vlny s hliníkovou fóliou AL, vnútorný priemer d 42 mm, hr. 20 mm</t>
  </si>
  <si>
    <t>191258960</t>
  </si>
  <si>
    <t>713412116.S</t>
  </si>
  <si>
    <t>Montáž izolácie tepelnej potrubia puzdrami z minerálnej vlny DN 50</t>
  </si>
  <si>
    <t>-169155853</t>
  </si>
  <si>
    <t>(3+4)*1,05</t>
  </si>
  <si>
    <t>283310034000.S</t>
  </si>
  <si>
    <t>Izolačné púzdro z čadičovej vlny s hliníkovou fóliou AL, vnútorný priemer d 54 mm, hr. 20 mm</t>
  </si>
  <si>
    <t>-111900301</t>
  </si>
  <si>
    <t>7,35*1,05 'Prepočítané koeficientom množstva</t>
  </si>
  <si>
    <t>-1719359155</t>
  </si>
  <si>
    <t>731161005.S</t>
  </si>
  <si>
    <t>Montáž plynového kotla stacionárneho kondenzačného 25-40 kW</t>
  </si>
  <si>
    <t>1931532366</t>
  </si>
  <si>
    <t>484120008600</t>
  </si>
  <si>
    <t>Kotol kondenzačný, kombinovaný, prietokový Vitodens 200-W na plyn pre prevádzku závislú/nezávislú na vzduchu v miestnosti, výkon 12,0-49,0 kW (50/30°C)/10,9-45,0 kW (80/60°C), regulácia Vitotronic 200, typ HO2B, VIESSMANN</t>
  </si>
  <si>
    <t>-1277089311</t>
  </si>
  <si>
    <t>731291030.S</t>
  </si>
  <si>
    <t>Montáž rýchlomontážnej sady bez zmiešavača DN 32</t>
  </si>
  <si>
    <t>1011527468</t>
  </si>
  <si>
    <t>484810004700</t>
  </si>
  <si>
    <t>Rýchlomontážna sada bez zmiešavača M 31, DN 32 s čerpadlom Alpha 2 60, eco Wilo-Yonos Para RS 25/6, výkon 65/32,5 kW, VIESSMANN</t>
  </si>
  <si>
    <t>sada</t>
  </si>
  <si>
    <t>216670025</t>
  </si>
  <si>
    <t>731291080.S</t>
  </si>
  <si>
    <t>Montáž rýchlomontážnej sady s 3-cestným zmiešavačom DN 32</t>
  </si>
  <si>
    <t>461300124</t>
  </si>
  <si>
    <t>484810006000</t>
  </si>
  <si>
    <t>Rýchlomontážna sada so zmiešavačom M 32, DN 32 s čerpadlom Alpha 2 60, výkon 51/25,5 kW, VIESSMANN</t>
  </si>
  <si>
    <t>-653047011</t>
  </si>
  <si>
    <t>731370006.R</t>
  </si>
  <si>
    <t>Montáž hydraulického výhybky DN32</t>
  </si>
  <si>
    <t>729846437</t>
  </si>
  <si>
    <t>7741534</t>
  </si>
  <si>
    <t>hydraulická výhybka DN32</t>
  </si>
  <si>
    <t>-414728024</t>
  </si>
  <si>
    <t>731370011.R</t>
  </si>
  <si>
    <t>Montáž rozdelovača DN32</t>
  </si>
  <si>
    <t>-404289436</t>
  </si>
  <si>
    <t>7741069</t>
  </si>
  <si>
    <t>modulárny rozdeľovač DN32 3-násobný</t>
  </si>
  <si>
    <t>-836563136</t>
  </si>
  <si>
    <t>731370014.R</t>
  </si>
  <si>
    <t>Montáž neutralizačnej stanice</t>
  </si>
  <si>
    <t>797166639</t>
  </si>
  <si>
    <t>ZK03652</t>
  </si>
  <si>
    <t>neutralizačné zariadenie do 35 kW</t>
  </si>
  <si>
    <t>-332811998</t>
  </si>
  <si>
    <t>Poznámka k položke:_x000D_
Mat. sk. W</t>
  </si>
  <si>
    <t>998731201.S</t>
  </si>
  <si>
    <t>Presun hmôt pre kotolne umiestnené vo výške (hĺbke) do 6 m</t>
  </si>
  <si>
    <t>1819857216</t>
  </si>
  <si>
    <t>732</t>
  </si>
  <si>
    <t>Ústredné kúrenie - strojovne</t>
  </si>
  <si>
    <t>732331015.S</t>
  </si>
  <si>
    <t>Montáž expanznej nádoby tlak do 6 bar s membránou 50 l</t>
  </si>
  <si>
    <t>-1933511252</t>
  </si>
  <si>
    <t>8209300</t>
  </si>
  <si>
    <t>Reflex N 50, šedá, expanzná nádoba, 6 bar / 1,5 bar</t>
  </si>
  <si>
    <t>1183677138</t>
  </si>
  <si>
    <t>Poznámka k položke:_x000D_
Expanzné nádoby pre vykurovacie a chladiace sústavy so závitovým pripojením, dovolená prevádzková teplota membrány 70°C, vhodné aj pre nemrznúce zmesi do koncentrácie 50%, schválené v zmysle Európskej smernice pre tlakové zariadenia 97/23/EG</t>
  </si>
  <si>
    <t>998732201.S</t>
  </si>
  <si>
    <t>Presun hmôt pre strojovne v objektoch výšky do 6 m</t>
  </si>
  <si>
    <t>-584122456</t>
  </si>
  <si>
    <t>733</t>
  </si>
  <si>
    <t>Ústredné kúrenie - rozvodné potrubie</t>
  </si>
  <si>
    <t>733125003.S</t>
  </si>
  <si>
    <t>Potrubie z uhlíkovej ocele spájané lisovaním 15x1,2</t>
  </si>
  <si>
    <t>-1721391672</t>
  </si>
  <si>
    <t>(8,5*2+5,5*7+2,95*2+1,4*2+3*2+1,1*2+3,9*2+5,5*6+1,7*2+4,5*2)*1,05</t>
  </si>
  <si>
    <t>(2,2*2+5,5*2+5,5*2+5,5*6+2,2*2+1,4*2+4*21*2)*1,05</t>
  </si>
  <si>
    <t>733125006.S</t>
  </si>
  <si>
    <t>Potrubie z uhlíkovej ocele spájané lisovaním 18x1,2</t>
  </si>
  <si>
    <t>-1407577080</t>
  </si>
  <si>
    <t>(4,25*2+5*2+3*2+2,2*2+4,25*2+2,9*2)*1,05</t>
  </si>
  <si>
    <t>(2,2*2+2,4*2+1,8*2+6,5*2+6*2+6+21*2)*1,05</t>
  </si>
  <si>
    <t>733125009.S</t>
  </si>
  <si>
    <t>Potrubie z uhlíkovej ocele spájané lisovaním 22x1,5</t>
  </si>
  <si>
    <t>-1028347866</t>
  </si>
  <si>
    <t>(3*2+4*2+0,5*2+2,85*2)*1,05</t>
  </si>
  <si>
    <t>(10*2+5,4*2)*1,05</t>
  </si>
  <si>
    <t>733125012.S</t>
  </si>
  <si>
    <t>Potrubie z uhlíkovej ocele spájané lisovaním 28x1,5</t>
  </si>
  <si>
    <t>-903623960</t>
  </si>
  <si>
    <t>(3*2+0,5*2+1,5*2+2,1*2+0,5*2+0,9*2)*1,05</t>
  </si>
  <si>
    <t>(7,4*2+2,2*2+2,8*2+10,7*2+7,2*2)*1,05</t>
  </si>
  <si>
    <t>733125018.S</t>
  </si>
  <si>
    <t>Potrubie z uhlíkovej ocele spájané lisovaním 42x1,5</t>
  </si>
  <si>
    <t>-1197746446</t>
  </si>
  <si>
    <t>733125021.S</t>
  </si>
  <si>
    <t>Potrubie z uhlíkovej ocele spájané lisovaním 54x1,5</t>
  </si>
  <si>
    <t>504832170</t>
  </si>
  <si>
    <t>733190217.S</t>
  </si>
  <si>
    <t>Tlaková skúška potrubia z oceľových rúrok do priemeru 89/5</t>
  </si>
  <si>
    <t>-1337774865</t>
  </si>
  <si>
    <t>378,21+135,45+54,075+81,48+17,85+7,35</t>
  </si>
  <si>
    <t>998733201.S</t>
  </si>
  <si>
    <t>Presun hmôt pre rozvody potrubia v objektoch výšky do 6 m</t>
  </si>
  <si>
    <t>-1158267984</t>
  </si>
  <si>
    <t>734</t>
  </si>
  <si>
    <t>Ústredné kúrenie - armatúry</t>
  </si>
  <si>
    <t>734213250.S</t>
  </si>
  <si>
    <t>Montáž ventilu odvzdušňovacieho závitového automatického G 1/2</t>
  </si>
  <si>
    <t>-2078357204</t>
  </si>
  <si>
    <t>551210009500.S</t>
  </si>
  <si>
    <t>Ventil odvzdušňovací automatický, 1/2"</t>
  </si>
  <si>
    <t>-515619868</t>
  </si>
  <si>
    <t>734222612.S</t>
  </si>
  <si>
    <t>Ventil regulačný závitový s hlavicou termostatického ovládania V 4262 A - priamy G 1/2</t>
  </si>
  <si>
    <t>-320731656</t>
  </si>
  <si>
    <t>734223010.S</t>
  </si>
  <si>
    <t>Montáž ventilu závitového regulačného G 3/4 stupačkového</t>
  </si>
  <si>
    <t>694186671</t>
  </si>
  <si>
    <t>551210043900.S</t>
  </si>
  <si>
    <t>Ventil vyvažovací 3/4" regulačný stupačkový PN 20, mosadz ( napr. IMI-HEIMEIER STAD )</t>
  </si>
  <si>
    <t>379816729</t>
  </si>
  <si>
    <t>734223030.S</t>
  </si>
  <si>
    <t>Montáž ventilu závitového regulačného G 5/4 stupačkového</t>
  </si>
  <si>
    <t>447631578</t>
  </si>
  <si>
    <t>551210044100.S</t>
  </si>
  <si>
    <t>Ventil vyvažovací 5/4" regulačný stupačkový PN 20, mosadz ( napr. IMI-HEIMEIER STAD )</t>
  </si>
  <si>
    <t>5271635</t>
  </si>
  <si>
    <t>734223150.S</t>
  </si>
  <si>
    <t>Montáž vyvažovacieho ventilu priameho pre kúrenie DN 15</t>
  </si>
  <si>
    <t>1321144718</t>
  </si>
  <si>
    <t>55124001.S</t>
  </si>
  <si>
    <t>Priame pripojovacie skrutkovanie DN15</t>
  </si>
  <si>
    <t>-1596299893</t>
  </si>
  <si>
    <t>734224009.S</t>
  </si>
  <si>
    <t>Montáž guľového kohúta závitového G 3/4</t>
  </si>
  <si>
    <t>-865104511</t>
  </si>
  <si>
    <t>7613000</t>
  </si>
  <si>
    <t>MK 3/4", guľový kohút so zaistením</t>
  </si>
  <si>
    <t>-454393365</t>
  </si>
  <si>
    <t>Poznámka k položke:_x000D_
Servisná uztváracia armatúra s vypúšťaním. Bezpečnostný uzáver  pre údržbu a demontáž expanzných nádob Reflex s vypúšťaním na strane nádoby.</t>
  </si>
  <si>
    <t>734224021.S</t>
  </si>
  <si>
    <t>Montáž guľového kohúta závitového G 2</t>
  </si>
  <si>
    <t>532240988</t>
  </si>
  <si>
    <t>551210045100.S</t>
  </si>
  <si>
    <t>Guľový ventil 2”, páčka chróm</t>
  </si>
  <si>
    <t>-1468794047</t>
  </si>
  <si>
    <t>734252120.S</t>
  </si>
  <si>
    <t>Montáž ventilu poistného rohového G 3/4</t>
  </si>
  <si>
    <t>-2107085738</t>
  </si>
  <si>
    <t>551210023700</t>
  </si>
  <si>
    <t>Ventil poistný pre vykurovanie, 3/4" FF, 6 bar, PN 16 mosadz, IVAR.PV 1234</t>
  </si>
  <si>
    <t>-627326338</t>
  </si>
  <si>
    <t>734291370.S</t>
  </si>
  <si>
    <t>Montáž filtra závitového G 2 PN</t>
  </si>
  <si>
    <t>-377355918</t>
  </si>
  <si>
    <t>422010003400.S</t>
  </si>
  <si>
    <t>Filter závitový na vodu 2", FF, PN 20, mosadz</t>
  </si>
  <si>
    <t>1080208963</t>
  </si>
  <si>
    <t>734419111.S</t>
  </si>
  <si>
    <t>Montáž teplomera s ochranným púzdrom alebo s pevnou stonkou</t>
  </si>
  <si>
    <t>1065492900</t>
  </si>
  <si>
    <t>388320001600.S</t>
  </si>
  <si>
    <t>Teplomer axiálny d 63 mm, pripojenie 1/2" zadné s jímkou dĺžky 150 mm, rozsah 0-120 °C</t>
  </si>
  <si>
    <t>-705165303</t>
  </si>
  <si>
    <t>998734201.S</t>
  </si>
  <si>
    <t>Presun hmôt pre armatúry v objektoch výšky do 6 m</t>
  </si>
  <si>
    <t>1006089861</t>
  </si>
  <si>
    <t>735</t>
  </si>
  <si>
    <t>Ústredné kúrenie - vykurovacie telesá</t>
  </si>
  <si>
    <t>735154040.S</t>
  </si>
  <si>
    <t>Montáž vykurovacieho telesa panelového jednoradového 600 mm/ dĺžky 400-600 mm</t>
  </si>
  <si>
    <t>-255685396</t>
  </si>
  <si>
    <t>11060050-50-0010</t>
  </si>
  <si>
    <t>RADIK KLASIK 11-0600/0500</t>
  </si>
  <si>
    <t>925834305</t>
  </si>
  <si>
    <t>11060040-50-0010</t>
  </si>
  <si>
    <t>RADIK KLASIK 11-0600/0400</t>
  </si>
  <si>
    <t>2002140130</t>
  </si>
  <si>
    <t>735154140.S</t>
  </si>
  <si>
    <t>Montáž vykurovacieho telesa panelového dvojradového výšky 600 mm/ dĺžky 400-600 mm</t>
  </si>
  <si>
    <t>-1175516830</t>
  </si>
  <si>
    <t>22060050-50-0010</t>
  </si>
  <si>
    <t>RADIK KLASIK 22-0600/0500</t>
  </si>
  <si>
    <t>441272113</t>
  </si>
  <si>
    <t>22060040-50-0010</t>
  </si>
  <si>
    <t>RADIK KLASIK 22-0600/0400</t>
  </si>
  <si>
    <t>-910400618</t>
  </si>
  <si>
    <t>21060040-50-0010</t>
  </si>
  <si>
    <t>RADIK KLASIK 21-0600/0400</t>
  </si>
  <si>
    <t>-1302338009</t>
  </si>
  <si>
    <t>21060050-50-0010</t>
  </si>
  <si>
    <t>RADIK KLASIK 21-0600/0500</t>
  </si>
  <si>
    <t>-866971854</t>
  </si>
  <si>
    <t>735154141.S</t>
  </si>
  <si>
    <t>Montáž vykurovacieho telesa panelového dvojradového výšky 600 mm/ dĺžky 700-900 mm</t>
  </si>
  <si>
    <t>157858439</t>
  </si>
  <si>
    <t>21060080-50-0010</t>
  </si>
  <si>
    <t>RADIK KLASIK 21-0600/0800</t>
  </si>
  <si>
    <t>2130080576</t>
  </si>
  <si>
    <t>22060080-50-0010</t>
  </si>
  <si>
    <t>RADIK KLASIK 22-0600/0800</t>
  </si>
  <si>
    <t>-1069152971</t>
  </si>
  <si>
    <t>735154142.S</t>
  </si>
  <si>
    <t>Montáž vykurovacieho telesa panelového dvojradového výšky 600 mm/ dĺžky 1000-1200 mm</t>
  </si>
  <si>
    <t>1849311555</t>
  </si>
  <si>
    <t>22060100-50-0010</t>
  </si>
  <si>
    <t>RADIK KLASIK 22-0600/1000</t>
  </si>
  <si>
    <t>-1541156046</t>
  </si>
  <si>
    <t>22060120-50-0010</t>
  </si>
  <si>
    <t>RADIK KLASIK 22-0600/1200</t>
  </si>
  <si>
    <t>-1046891907</t>
  </si>
  <si>
    <t>735154143.S</t>
  </si>
  <si>
    <t>Montáž vykurovacieho telesa panelového dvojradového výšky 600 mm/ dĺžky 1400-1800 mm</t>
  </si>
  <si>
    <t>1870006664</t>
  </si>
  <si>
    <t>22060140-50-0010</t>
  </si>
  <si>
    <t>RADIK KLASIK 22-0600/1400</t>
  </si>
  <si>
    <t>70314876</t>
  </si>
  <si>
    <t>22060160-50-0010</t>
  </si>
  <si>
    <t>RADIK KLASIK 22-0600/1600</t>
  </si>
  <si>
    <t>540384791</t>
  </si>
  <si>
    <t>735154251.S</t>
  </si>
  <si>
    <t>Montáž vykurovacieho telesa panelového trojradového výšky 900 mm/ dĺžky 700-900 mm</t>
  </si>
  <si>
    <t>1332604916</t>
  </si>
  <si>
    <t>33090080-50-0010</t>
  </si>
  <si>
    <t>RADIK KLASIK 33-0900/0800</t>
  </si>
  <si>
    <t>650552137</t>
  </si>
  <si>
    <t>735154252.S</t>
  </si>
  <si>
    <t>Montáž vykurovacieho telesa panelového trojradového výšky 900 mm/ dĺžky 1000-1200 mm</t>
  </si>
  <si>
    <t>35557019</t>
  </si>
  <si>
    <t>33090120-50-0010</t>
  </si>
  <si>
    <t>RADIK KLASIK 33-0900/1200</t>
  </si>
  <si>
    <t>-967475282</t>
  </si>
  <si>
    <t>998735201.S</t>
  </si>
  <si>
    <t>Presun hmôt pre vykurovacie telesá v objektoch výšky do 6 m</t>
  </si>
  <si>
    <t>952694923</t>
  </si>
  <si>
    <t>Hodinové zúčtovacie sadzby</t>
  </si>
  <si>
    <t>HZS000114.S</t>
  </si>
  <si>
    <t>Stavebno montážne práce najnáročnejšie na odbornosť - prehliadky pracoviska a revízie (Tr. 4) v rozsahu viac ako 8 hodín</t>
  </si>
  <si>
    <t>512</t>
  </si>
  <si>
    <t>33949087</t>
  </si>
  <si>
    <t>-1418202462</t>
  </si>
  <si>
    <t>01 - Kotolňa - časť Meranie a regulácia</t>
  </si>
  <si>
    <t xml:space="preserve">    DDC - Riadiaci systém DDC</t>
  </si>
  <si>
    <t xml:space="preserve">    PER - Periférie</t>
  </si>
  <si>
    <t xml:space="preserve">    DT - Rozvádzač DT</t>
  </si>
  <si>
    <t xml:space="preserve">    21-M - Elektromontáže</t>
  </si>
  <si>
    <t xml:space="preserve">    D1 - Ostatné</t>
  </si>
  <si>
    <t>DDC</t>
  </si>
  <si>
    <t>Riadiaci systém DDC</t>
  </si>
  <si>
    <t>GSM</t>
  </si>
  <si>
    <t>Modul GSM</t>
  </si>
  <si>
    <t>Mbus</t>
  </si>
  <si>
    <t>Modul rozhrania M-Bus (prevodník M-Bus)</t>
  </si>
  <si>
    <t>Pol8</t>
  </si>
  <si>
    <t>Modulárna automatizačná stanica pre 52 IO bodov.; Rozhranie: BACnet/IP, HMI, IslandBus</t>
  </si>
  <si>
    <t>Pol9</t>
  </si>
  <si>
    <t>Ovládací panel (HMI) s grafickým displejom Rozhranie: RS232 pre pripojenie na HMI rozhranie regulátora</t>
  </si>
  <si>
    <t>Pol10</t>
  </si>
  <si>
    <t>Modul výstupných relé</t>
  </si>
  <si>
    <t>Pol11</t>
  </si>
  <si>
    <t>Modul napájania 24V js, 1,2A</t>
  </si>
  <si>
    <t>Pol12</t>
  </si>
  <si>
    <t>Univerzálny modul</t>
  </si>
  <si>
    <t>Pol13</t>
  </si>
  <si>
    <t>Modul binárnych vstupov, 16 vstupov</t>
  </si>
  <si>
    <t>Pol14</t>
  </si>
  <si>
    <t>Switch 5-port</t>
  </si>
  <si>
    <t>PER</t>
  </si>
  <si>
    <t>Periférie</t>
  </si>
  <si>
    <t>Pol15</t>
  </si>
  <si>
    <t>Snímač vonkajšej teploty LG Ni1000, -50. .70°C</t>
  </si>
  <si>
    <t>Pol16</t>
  </si>
  <si>
    <t>Snímač priestorovej teploty LG Ni 1000</t>
  </si>
  <si>
    <t>Pol17</t>
  </si>
  <si>
    <t>Snímač teploty stonkový, jímka 100mm LG Ni 1000</t>
  </si>
  <si>
    <t>Pol18</t>
  </si>
  <si>
    <t>Snímač tlaku, 0-10bar, 1-10V</t>
  </si>
  <si>
    <t>MAVE 2S1</t>
  </si>
  <si>
    <t>Regulátor hladiny, napájanie 230V AC, výstup 1 prepínací kontakt</t>
  </si>
  <si>
    <t>PS2</t>
  </si>
  <si>
    <t>Ponorná vodivostná sonda</t>
  </si>
  <si>
    <t>Pol19</t>
  </si>
  <si>
    <t>Detektor úniku plynu CH4</t>
  </si>
  <si>
    <t>Pol20</t>
  </si>
  <si>
    <t>Detektor úniku CO</t>
  </si>
  <si>
    <t>DT</t>
  </si>
  <si>
    <t>Rozvádzač DT</t>
  </si>
  <si>
    <t>Pol21</t>
  </si>
  <si>
    <t>Skrinka AE 800x1200x300, IP44, vývody zhora</t>
  </si>
  <si>
    <t>Poznámka k položke:_x000D_
podľa výkresu MaR02/list2</t>
  </si>
  <si>
    <t>Elektromontáže</t>
  </si>
  <si>
    <t>Pol22</t>
  </si>
  <si>
    <t>Káble, kabeláž</t>
  </si>
  <si>
    <t>Pol23</t>
  </si>
  <si>
    <t>Nosný a úložný materiál (žlaby, trubky, ...)</t>
  </si>
  <si>
    <t>Pol24</t>
  </si>
  <si>
    <t>Príslušenstvo, spoj.materiál, označenie</t>
  </si>
  <si>
    <t>Pol25</t>
  </si>
  <si>
    <t>Pospojovanie</t>
  </si>
  <si>
    <t>D1</t>
  </si>
  <si>
    <t>Pol26</t>
  </si>
  <si>
    <t>Oživenie softvérovej konfigurácie podstanice</t>
  </si>
  <si>
    <t>kpl.</t>
  </si>
  <si>
    <t>Pol27</t>
  </si>
  <si>
    <t>Vypracovanie software podstanice</t>
  </si>
  <si>
    <t>Pol28</t>
  </si>
  <si>
    <t>Vypracovanie software centrály vrátane oživenia, vizualizácia</t>
  </si>
  <si>
    <t>Pol29</t>
  </si>
  <si>
    <t>Komplexné skúšky</t>
  </si>
  <si>
    <t>Pol30</t>
  </si>
  <si>
    <t>Dokumentácia skutočného zhotovenia stavby</t>
  </si>
  <si>
    <t>Pol31</t>
  </si>
  <si>
    <t>Licencia o pripojenie 200db</t>
  </si>
  <si>
    <t>Pol32</t>
  </si>
  <si>
    <t>Revízia východisková</t>
  </si>
  <si>
    <t>06 - Plynoinštalácia</t>
  </si>
  <si>
    <t xml:space="preserve">    723 - Zdravotechnika - vnútorný plynovod</t>
  </si>
  <si>
    <t>971036010.S</t>
  </si>
  <si>
    <t>Jadrové vrty diamantovými korunkami do D 110 mm do stien - murivo tehlové -0,00015t</t>
  </si>
  <si>
    <t>507424579</t>
  </si>
  <si>
    <t>37+54</t>
  </si>
  <si>
    <t>713412113.S</t>
  </si>
  <si>
    <t>Montáž izolácie tepelnej potrubia puzdrami z minerálnej vlny DN 25</t>
  </si>
  <si>
    <t>-800454040</t>
  </si>
  <si>
    <t>(36,3)*1,05</t>
  </si>
  <si>
    <t>283310031600.S</t>
  </si>
  <si>
    <t>Izolačné púzdro z čadičovej vlny s hliníkovou fóliou AL, vnútorný priemer d 34 mm, hr. 20 mm</t>
  </si>
  <si>
    <t>1914360656</t>
  </si>
  <si>
    <t>38,115*1,05 'Prepočítané koeficientom množstva</t>
  </si>
  <si>
    <t>-2142356296</t>
  </si>
  <si>
    <t>723</t>
  </si>
  <si>
    <t>Zdravotechnika - vnútorný plynovod</t>
  </si>
  <si>
    <t>723150304.S</t>
  </si>
  <si>
    <t>Potrubie z oceľových rúrok hladkých čiernych spájaných zvarov. akosť 11 353.0 Dxt 31,8x2,6 mm</t>
  </si>
  <si>
    <t>-1771080010</t>
  </si>
  <si>
    <t>(1,2+1,5+2,4+2,6+36,3+2,9+1,4+2,9+1,5+2,2+1,5)*1,05</t>
  </si>
  <si>
    <t>723150371.S</t>
  </si>
  <si>
    <t>Potrubie z oceľových rúrok hladkých čiernych, chránička Dxt 108x4 mm</t>
  </si>
  <si>
    <t>-1998081887</t>
  </si>
  <si>
    <t>(0,37+0,54)*1,05</t>
  </si>
  <si>
    <t>723230011.S</t>
  </si>
  <si>
    <t>Montáž guľového uzáveru priameho PN 5 G 3/4 FF s protipožiarnou armatúrou 2x vnútorný závit</t>
  </si>
  <si>
    <t>-369723810</t>
  </si>
  <si>
    <t>723230301.S</t>
  </si>
  <si>
    <t>Montáž flexibilnej hadice pre plyn pre bajonetové uzávery</t>
  </si>
  <si>
    <t>323204455</t>
  </si>
  <si>
    <t>552270009440.S</t>
  </si>
  <si>
    <t>Hadica flexibilná dvojplášťová na plyn, 1/2"F, dĺ. 500 mm, nerez</t>
  </si>
  <si>
    <t>-1605554635</t>
  </si>
  <si>
    <t>552270009450.S</t>
  </si>
  <si>
    <t>Hadica flexibilná dvojplášťová na plyn, 3/4"F, dĺ. 500 mm, nerez</t>
  </si>
  <si>
    <t>-1441347160</t>
  </si>
  <si>
    <t>723231006.S</t>
  </si>
  <si>
    <t>Montáž guľového uzáveru plynu priameho G 1/2</t>
  </si>
  <si>
    <t>-197377458</t>
  </si>
  <si>
    <t>551340005900</t>
  </si>
  <si>
    <t>Guľový uzáver na plyn 1/2", FF, páčka, plnoprietokový, niklovaná mosadz, IVAR.G 51</t>
  </si>
  <si>
    <t>-1381613250</t>
  </si>
  <si>
    <t>723231009.S</t>
  </si>
  <si>
    <t>Montáž guľového uzáveru plynu priameho G 3/4</t>
  </si>
  <si>
    <t>-1651835182</t>
  </si>
  <si>
    <t>551340006000</t>
  </si>
  <si>
    <t>Guľový uzáver na plyn 3/4", FF, páčka, plnoprietokový, niklovaná mosadz, IVAR.G 51</t>
  </si>
  <si>
    <t>-2036174475</t>
  </si>
  <si>
    <t>723991.S</t>
  </si>
  <si>
    <t>Montáž pripojenia na existujúci plynovod</t>
  </si>
  <si>
    <t>1296527088</t>
  </si>
  <si>
    <t>998723201.S</t>
  </si>
  <si>
    <t>Presun hmôt pre vnútorný plynovod v objektoch výšky do 6 m</t>
  </si>
  <si>
    <t>1583778874</t>
  </si>
  <si>
    <t>731380.M</t>
  </si>
  <si>
    <t>Odťah spalín od turbo kotlov hliníkový priemer 80/125 mm - montáž</t>
  </si>
  <si>
    <t>1483202505</t>
  </si>
  <si>
    <t>7194305</t>
  </si>
  <si>
    <t>základná sada šachty D=80 pevná</t>
  </si>
  <si>
    <t>836619451</t>
  </si>
  <si>
    <t>7194308</t>
  </si>
  <si>
    <t>spalinová rúra D=80 L=1950</t>
  </si>
  <si>
    <t>52621730</t>
  </si>
  <si>
    <t>7194310</t>
  </si>
  <si>
    <t>spalinová rúra D=80 L=1000 PPs (1ks)</t>
  </si>
  <si>
    <t>1317140588</t>
  </si>
  <si>
    <t>7194311</t>
  </si>
  <si>
    <t>spalinová rúra D=80 L=500 PPs (1ks)</t>
  </si>
  <si>
    <t>1231213434</t>
  </si>
  <si>
    <t>7783246</t>
  </si>
  <si>
    <t>AZ koleno (1 kus) D=80/125, 87°</t>
  </si>
  <si>
    <t>522297283</t>
  </si>
  <si>
    <t>7783251</t>
  </si>
  <si>
    <t>AZ prechod strechou D=80/125</t>
  </si>
  <si>
    <t>565226230</t>
  </si>
  <si>
    <t>7783249</t>
  </si>
  <si>
    <t>AZ revízny kus D=80/125</t>
  </si>
  <si>
    <t>39041109</t>
  </si>
  <si>
    <t>7194329</t>
  </si>
  <si>
    <t>AZ posuvné hrdlo D 80/125</t>
  </si>
  <si>
    <t>-102504665</t>
  </si>
  <si>
    <t>731380230.S</t>
  </si>
  <si>
    <t>Odťah spalín od turbo kotlov - predĺženie potrubia priemer 80/125 mm</t>
  </si>
  <si>
    <t>-189266306</t>
  </si>
  <si>
    <t>-96519414</t>
  </si>
  <si>
    <t>783424140.S</t>
  </si>
  <si>
    <t>Nátery kov.potr.a armatúr syntetické potrubie do DN 50 mm dvojnás. so základným náterom - 105µm</t>
  </si>
  <si>
    <t>993073624</t>
  </si>
  <si>
    <t>(1,2+1,5+2,4+2,6+2,9+1,4+2,9+1,5+2,2+1,5)*1,05</t>
  </si>
  <si>
    <t>-974007237</t>
  </si>
  <si>
    <t>588638438</t>
  </si>
  <si>
    <t>07 - Elektrická požiarna signalizácia</t>
  </si>
  <si>
    <t xml:space="preserve">    D0 - Elektrická požiarna signalizácia</t>
  </si>
  <si>
    <t xml:space="preserve">    D1 - Elektoinštalačný materiál</t>
  </si>
  <si>
    <t xml:space="preserve">    D2 - Montážne práce</t>
  </si>
  <si>
    <t xml:space="preserve">    D4 - Technicko - inžinierska činnosť</t>
  </si>
  <si>
    <t xml:space="preserve">    D3 - Podružné rozpočtové náklady</t>
  </si>
  <si>
    <t>D0</t>
  </si>
  <si>
    <t>SK1MX-5101VL</t>
  </si>
  <si>
    <t>Ústredňa EPS Advanced, 1 slučka, 240 adries</t>
  </si>
  <si>
    <t>MXP-503</t>
  </si>
  <si>
    <t>Karta do ústredne Advanced na sieťové prepojenie</t>
  </si>
  <si>
    <t>SK1MX-5020</t>
  </si>
  <si>
    <t>Sieťový LCD opakovač Advanced, 24V napájanie</t>
  </si>
  <si>
    <t>ST150</t>
  </si>
  <si>
    <t>Akumulátor ACEDIS 12V/20Ah, životnosť 5 rokov</t>
  </si>
  <si>
    <t>A1000L</t>
  </si>
  <si>
    <t>Inteligentný optický hlásič s prog. výstupom</t>
  </si>
  <si>
    <t>LAB1000</t>
  </si>
  <si>
    <t>Pätica k hlásičom a majákom Altair,popisný štítok</t>
  </si>
  <si>
    <t>ALCP100</t>
  </si>
  <si>
    <t>Resetovateľné červené tlačidlo Altair s izolátorom</t>
  </si>
  <si>
    <t>AI-BSB-23W-01</t>
  </si>
  <si>
    <t>Inteligentná siréna s majákom v pätici hlásiča</t>
  </si>
  <si>
    <t>VMIC404</t>
  </si>
  <si>
    <t>4 vstupy, 4 reléové výstupy, na stenu, s krabicou</t>
  </si>
  <si>
    <t>VMC120</t>
  </si>
  <si>
    <t>V/V modul, 1 adresa, 2 relé, montáž do MB100</t>
  </si>
  <si>
    <t>DMB100</t>
  </si>
  <si>
    <t>Hlboká montážna krabica pre montáž V/V modulov</t>
  </si>
  <si>
    <t>Elektoinštalačný materiál</t>
  </si>
  <si>
    <t>Pol1</t>
  </si>
  <si>
    <t>kábel JE-H(St)H-V 1x2x0,8</t>
  </si>
  <si>
    <t>Pol2</t>
  </si>
  <si>
    <t>kábel JE-H(St)H-V 2x2x0,8</t>
  </si>
  <si>
    <t>Pol3</t>
  </si>
  <si>
    <t>Držiak kábla  UDF9</t>
  </si>
  <si>
    <t>803915</t>
  </si>
  <si>
    <t>Skrutka SBOM6x60</t>
  </si>
  <si>
    <t>FX20</t>
  </si>
  <si>
    <t>Rúrka do steny FX20</t>
  </si>
  <si>
    <t>Pol5</t>
  </si>
  <si>
    <t>Inštalačná škatuľa E90 PMO1</t>
  </si>
  <si>
    <t>-862671606</t>
  </si>
  <si>
    <t>Pol6</t>
  </si>
  <si>
    <t>Drobný montážny materiál 1% z dodávky</t>
  </si>
  <si>
    <t>849505767</t>
  </si>
  <si>
    <t>D2</t>
  </si>
  <si>
    <t>Montážne práce</t>
  </si>
  <si>
    <t>ps-eps004</t>
  </si>
  <si>
    <t>Montáž pätice</t>
  </si>
  <si>
    <t>ps-eps005</t>
  </si>
  <si>
    <t>Montáž hlásiča</t>
  </si>
  <si>
    <t>ps-eps006</t>
  </si>
  <si>
    <t>Montáž tlačidlového hlásiča</t>
  </si>
  <si>
    <t>ps-eps007</t>
  </si>
  <si>
    <t>Montáž optickej  signalizácie</t>
  </si>
  <si>
    <t>ps-eps008</t>
  </si>
  <si>
    <t>Krabica na povrchu, upev.na vopred pripravené body vr. zhot. otvorov</t>
  </si>
  <si>
    <t>ps-eps009</t>
  </si>
  <si>
    <t>Odviečkovanie a zaviečkovanie škatule s viečkom na 2 skrutky</t>
  </si>
  <si>
    <t>ps-eps010</t>
  </si>
  <si>
    <t>Zapojenie svorkovnice</t>
  </si>
  <si>
    <t>ps-eps011</t>
  </si>
  <si>
    <t>Osadenie príchyky,vyvŕt.diery,zatlač.príchytky,v tvrdom kameni,železobetóne D8</t>
  </si>
  <si>
    <t>ps-eps012</t>
  </si>
  <si>
    <t>Vodič do 4x2 v rúrke,na príchytke - certifikovaná požiarna trasa</t>
  </si>
  <si>
    <t>ps-eps013</t>
  </si>
  <si>
    <t>Zhotovenie koncovej káblovej formy na jednom konci, do dĺžky 0,5 m,na kábli do 2 x 2</t>
  </si>
  <si>
    <t>ps-eps014</t>
  </si>
  <si>
    <t>Meranie kontinuity, izolačného stavu a odporu 1 slučky(vedenia)od jedného signalizačného prvku k druhému</t>
  </si>
  <si>
    <t>ps-eps015</t>
  </si>
  <si>
    <t>Uvedenie požiarneho hlásiča do trvalej prevádzky, ocistenie,kontrola,preskúšanie funkcie, zápis</t>
  </si>
  <si>
    <t>ps-eps016</t>
  </si>
  <si>
    <t>Značenie hlásičov a modulov</t>
  </si>
  <si>
    <t>ps-eps017</t>
  </si>
  <si>
    <t>Úprava pôvodnej kabeláže</t>
  </si>
  <si>
    <t>ps-eps018</t>
  </si>
  <si>
    <t>Použitie lešenia</t>
  </si>
  <si>
    <t>dni</t>
  </si>
  <si>
    <t>D4</t>
  </si>
  <si>
    <t>Technicko - inžinierska činnosť</t>
  </si>
  <si>
    <t>ps-eps020</t>
  </si>
  <si>
    <t>Programovanie systému</t>
  </si>
  <si>
    <t>ps-eps021</t>
  </si>
  <si>
    <t>Oživenie systému</t>
  </si>
  <si>
    <t>ps-eps022</t>
  </si>
  <si>
    <t>inžinierska činnosť, technický dozor</t>
  </si>
  <si>
    <t>ps-eps023</t>
  </si>
  <si>
    <t>Zaškolenie systémového správcu ( kalk. na počet hodín )</t>
  </si>
  <si>
    <t>ps-eps024</t>
  </si>
  <si>
    <t>Odovzdanie systému EPS za prítomnosti  poverenej osoby HaZZ SR</t>
  </si>
  <si>
    <t>ps-eps025</t>
  </si>
  <si>
    <t>Vyhotovenie revíznej správy</t>
  </si>
  <si>
    <t>ps-eps026</t>
  </si>
  <si>
    <t>Pomocné murárske práce</t>
  </si>
  <si>
    <t>ps-eps027</t>
  </si>
  <si>
    <t>Doskumentácia skutkového vyhotovenia</t>
  </si>
  <si>
    <t>sub</t>
  </si>
  <si>
    <t>D3</t>
  </si>
  <si>
    <t>Podružné rozpočtové náklady</t>
  </si>
  <si>
    <t>Odpad</t>
  </si>
  <si>
    <t>Odvoz a likvidácia odpadu 1% z dodávky</t>
  </si>
  <si>
    <t>Energie</t>
  </si>
  <si>
    <t>Energie, 1% z montážnych prác</t>
  </si>
  <si>
    <t>Stavenisko</t>
  </si>
  <si>
    <t>Zriadenie staveniska, 1% zo súhrnných rozpočtových nákladov</t>
  </si>
  <si>
    <t>1033320540</t>
  </si>
  <si>
    <t>08 - Hlasová signalizácia požiaru</t>
  </si>
  <si>
    <t>22-M - Montáže oznam. a zabezp. zariadení</t>
  </si>
  <si>
    <t xml:space="preserve">    D0 - Ozvučenie Voice Alarm - dodávka technológie</t>
  </si>
  <si>
    <t xml:space="preserve">    D1 - Reproduktory</t>
  </si>
  <si>
    <t xml:space="preserve">    D2 - Inštalačný materiál</t>
  </si>
  <si>
    <t xml:space="preserve">    D3 - Káble</t>
  </si>
  <si>
    <t xml:space="preserve">    D4 - Kabeláž na strope </t>
  </si>
  <si>
    <t xml:space="preserve">    D5 - Ozvučenie Voice Alarm - montážne práce</t>
  </si>
  <si>
    <t xml:space="preserve">D7 - Kabeláž na strope </t>
  </si>
  <si>
    <t>D8 - Technicko inžinierska činnosť</t>
  </si>
  <si>
    <t>D6 - Podružné rozpočtové náklady</t>
  </si>
  <si>
    <t>Montáže oznam. a zabezp. zariadení</t>
  </si>
  <si>
    <t>Ozvučenie Voice Alarm - dodávka technológie</t>
  </si>
  <si>
    <t>LDAONE500S01</t>
  </si>
  <si>
    <t>Kompaktný systém HSP na stenu, 2x500W, 6 liniek</t>
  </si>
  <si>
    <t>LDAONEBC1S01</t>
  </si>
  <si>
    <t>Karta na aktiváciu nabíjania podľa EN54-4</t>
  </si>
  <si>
    <t>LDAONEWMAS01B</t>
  </si>
  <si>
    <t>Čierna konzola pre montáž na stenu k systému ONE</t>
  </si>
  <si>
    <t>LDATFL2S01</t>
  </si>
  <si>
    <t>Zakončovací člen linky pre systémy LDA</t>
  </si>
  <si>
    <t>Reproduktory</t>
  </si>
  <si>
    <t>LDACH42TNS02</t>
  </si>
  <si>
    <t>Stropný zápustný reproduktor s krytom, 6W, EN54</t>
  </si>
  <si>
    <t>Inštalačný materiál</t>
  </si>
  <si>
    <t>801300</t>
  </si>
  <si>
    <t>Káble</t>
  </si>
  <si>
    <t>N2XCH FE180/P30-60-R</t>
  </si>
  <si>
    <t>Silnoprúdový kábe,3Jx1,5 B2ca - s1, d1, a1</t>
  </si>
  <si>
    <t>2 181 550</t>
  </si>
  <si>
    <t>Protipožiarna pena Tangit FC 550 2C</t>
  </si>
  <si>
    <t xml:space="preserve">Kabeláž na strope </t>
  </si>
  <si>
    <t>405512</t>
  </si>
  <si>
    <t>Káblová príchytka UDF12</t>
  </si>
  <si>
    <t>Pol7</t>
  </si>
  <si>
    <t>Drobný montážny materiál (1% z dod.materiálu )</t>
  </si>
  <si>
    <t>1238574715</t>
  </si>
  <si>
    <t>D5</t>
  </si>
  <si>
    <t>Ozvučenie Voice Alarm - montážne práce</t>
  </si>
  <si>
    <t>hsp002</t>
  </si>
  <si>
    <t>Úprava kabeláže</t>
  </si>
  <si>
    <t>hsp003</t>
  </si>
  <si>
    <t>Značenie trasy vedenie</t>
  </si>
  <si>
    <t>D7</t>
  </si>
  <si>
    <t>hsp006</t>
  </si>
  <si>
    <t>Osadené príchytky. Vyvŕtanie diery, vyčistenie, zatlačenie príchytky do otvoru. V murive z tvrdého kameňa, obyčajného betónu, železobetónu D  8 mm</t>
  </si>
  <si>
    <t>hsp007</t>
  </si>
  <si>
    <t>Montáž držiaka kábla</t>
  </si>
  <si>
    <t>hsp008</t>
  </si>
  <si>
    <t>Kábelová forma   do 3x1,5</t>
  </si>
  <si>
    <t>hsp009</t>
  </si>
  <si>
    <t>hsp010</t>
  </si>
  <si>
    <t>Montáž rozhlasovej ústredne pre HSP. Upevnenie, zapojenie k napájaniu, zapojenie vstupných a výstupných liniek, nastavenie elektrických hodnôt a odskúšanie funkcií do 2x500W</t>
  </si>
  <si>
    <t>hsp011</t>
  </si>
  <si>
    <t>Vykruženie otvoru do podhľadového materiálu</t>
  </si>
  <si>
    <t>hsp012</t>
  </si>
  <si>
    <t>Reproduktor, montáž do podhľadu</t>
  </si>
  <si>
    <t>hsp013</t>
  </si>
  <si>
    <t>Montáž protipožiarneho krytu</t>
  </si>
  <si>
    <t>hsp014</t>
  </si>
  <si>
    <t>Montáž dosky dohľadu nad linkou</t>
  </si>
  <si>
    <t>hsp015</t>
  </si>
  <si>
    <t>Montáž a pripojenie akumulátorov HSP</t>
  </si>
  <si>
    <t>hsp016</t>
  </si>
  <si>
    <t>hsp017</t>
  </si>
  <si>
    <t>Protipožiarna upchávka</t>
  </si>
  <si>
    <t>hsp019</t>
  </si>
  <si>
    <t>Pripojenie systému HSP k EPS</t>
  </si>
  <si>
    <t>D8</t>
  </si>
  <si>
    <t>Technicko inžinierska činnosť</t>
  </si>
  <si>
    <t>hsp021</t>
  </si>
  <si>
    <t>hsp022</t>
  </si>
  <si>
    <t>Preskúšanie a oživenie ústredne</t>
  </si>
  <si>
    <t>hsp023</t>
  </si>
  <si>
    <t>Naprogramovanie a oživenie systému signalizácie požiaru</t>
  </si>
  <si>
    <t>hsp024</t>
  </si>
  <si>
    <t>Naprogramovanie výstupu</t>
  </si>
  <si>
    <t>hsp025</t>
  </si>
  <si>
    <t>Meranie zrozumiteľnosti vrátane protokolu</t>
  </si>
  <si>
    <t>hsp026</t>
  </si>
  <si>
    <t>Odovzdanie systému HSP za prítomnosti  poverenej osoby HaZZ SR</t>
  </si>
  <si>
    <t>hsp027</t>
  </si>
  <si>
    <t>hsp028</t>
  </si>
  <si>
    <t>Zašk. obsluhy ( kalkulácia na pocet hodín pre max. 10 osôb )</t>
  </si>
  <si>
    <t>hsp029</t>
  </si>
  <si>
    <t>Prvá odbor. prehl.a skúška systému</t>
  </si>
  <si>
    <t>hsp030</t>
  </si>
  <si>
    <t>Skušobna prevádzka ( asistencia 1 deň = 4 hod )</t>
  </si>
  <si>
    <t>deň</t>
  </si>
  <si>
    <t>D6</t>
  </si>
  <si>
    <t>-3685017</t>
  </si>
  <si>
    <t>1416592770</t>
  </si>
  <si>
    <t>1942893425</t>
  </si>
  <si>
    <t>-583917855</t>
  </si>
  <si>
    <t>09 - Zariadenie na odvod tepla a splodín horenia</t>
  </si>
  <si>
    <t>DUS-1N</t>
  </si>
  <si>
    <t>Montáž zariadení</t>
  </si>
  <si>
    <t>1229313831</t>
  </si>
  <si>
    <t>Poznámka k položke:_x000D_
- typ WL-FLAP/4/06/23-1/1/N10/060/STD_x000D_
- zariadenie na odvod tepla a splodín horenia_x000D_
- 400V/0,75kW/1,75A- ovládanie: elektrické_x000D_
- Objemový prietok : 12 500 m3/h_x000D_
- hmotnosť: 86 kg_x000D_
- možný ekvivalent</t>
  </si>
  <si>
    <t>DUS-1N-pol1</t>
  </si>
  <si>
    <t>Odvodný ventilátor - typ WL-FLAP - možný ekvivalent</t>
  </si>
  <si>
    <t>178184698</t>
  </si>
  <si>
    <t>DUS-1N-pol2</t>
  </si>
  <si>
    <t>UPS záloha 30 min</t>
  </si>
  <si>
    <t>1859294001</t>
  </si>
  <si>
    <t xml:space="preserve">Poznámka k položke:_x000D_
_x000D_
</t>
  </si>
  <si>
    <t>DUS-1N-pol3</t>
  </si>
  <si>
    <t>Ovládací panel Colt RM1 - možný ekvivalent</t>
  </si>
  <si>
    <t>251399731</t>
  </si>
  <si>
    <t>Poznámka k položke:_x000D_
- ovládanie: elektrické_x000D_
- napojenie na EPS</t>
  </si>
  <si>
    <t>DUS-1N-pol4</t>
  </si>
  <si>
    <t>Zapojenie, uvedenie do prevádzky, zaškolenie, kolaudačná a projektová dokumentácia</t>
  </si>
  <si>
    <t>1089743711</t>
  </si>
  <si>
    <t>210.S</t>
  </si>
  <si>
    <t>Elektroinštalačné práce súvisiace zo zapojením</t>
  </si>
  <si>
    <t>1025463174</t>
  </si>
  <si>
    <t>Poznámka k položke:_x000D_
-dotiahnutie napájacej kabeláže k zariadeniam_x000D_
-dotiahnutie zálohovaného napájania k ovládaciemu pasnelu Colt RM1</t>
  </si>
  <si>
    <t>614356609</t>
  </si>
  <si>
    <t>Ostatné náklady stavby - rôzne nešpecifikované práce a dodávky súvisiace s montážou jednotiek nezahrnuté v rozpočte</t>
  </si>
  <si>
    <t>1765208127</t>
  </si>
  <si>
    <t>10 - Vzduchotechnika - rekuperácia</t>
  </si>
  <si>
    <t>VZT-1</t>
  </si>
  <si>
    <t>VZT-2</t>
  </si>
  <si>
    <t>Rekuperačná jednota - typ MELTEN WRG II - možný ekvivalent</t>
  </si>
  <si>
    <t>VZT-3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</si>
</sst>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22" fillId="3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3" borderId="16" xfId="0" applyFont="1" applyFill="1" applyBorder="1" applyAlignment="1" applyProtection="1">
      <alignment horizontal="center" vertical="center" wrapText="1"/>
    </xf>
    <xf numFmtId="0" fontId="22" fillId="3" borderId="17" xfId="0" applyFont="1" applyFill="1" applyBorder="1" applyAlignment="1" applyProtection="1">
      <alignment horizontal="center" vertical="center" wrapText="1"/>
    </xf>
    <xf numFmtId="0" fontId="22" fillId="3" borderId="18" xfId="0" applyFont="1" applyFill="1" applyBorder="1" applyAlignment="1" applyProtection="1">
      <alignment horizontal="center" vertical="center" wrapText="1"/>
    </xf>
    <xf numFmtId="0" fontId="22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0" borderId="19" xfId="0" applyFont="1" applyBorder="1" applyAlignment="1" applyProtection="1">
      <alignment horizontal="left" vertical="center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2" fillId="3" borderId="6" xfId="0" applyFont="1" applyFill="1" applyBorder="1" applyAlignment="1" applyProtection="1">
      <alignment horizontal="center" vertical="center"/>
    </xf>
    <xf numFmtId="0" fontId="22" fillId="3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2" fillId="3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7" xfId="0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0" borderId="0" xfId="0"/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2" fillId="3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2" fillId="3" borderId="8" xfId="0" applyFont="1" applyFill="1" applyBorder="1" applyAlignment="1" applyProtection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S4" s="17" t="s">
        <v>10</v>
      </c>
    </row>
    <row r="5" spans="1:74" s="1" customFormat="1" ht="12" customHeight="1">
      <c r="B5" s="21"/>
      <c r="C5" s="22"/>
      <c r="D5" s="25" t="s">
        <v>11</v>
      </c>
      <c r="E5" s="22"/>
      <c r="F5" s="22"/>
      <c r="G5" s="22"/>
      <c r="H5" s="22"/>
      <c r="I5" s="22"/>
      <c r="J5" s="22"/>
      <c r="K5" s="268" t="s">
        <v>12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2"/>
      <c r="AQ5" s="22"/>
      <c r="AR5" s="20"/>
      <c r="BS5" s="17" t="s">
        <v>6</v>
      </c>
    </row>
    <row r="6" spans="1:74" s="1" customFormat="1" ht="36.950000000000003" customHeight="1">
      <c r="B6" s="21"/>
      <c r="C6" s="22"/>
      <c r="D6" s="27" t="s">
        <v>13</v>
      </c>
      <c r="E6" s="22"/>
      <c r="F6" s="22"/>
      <c r="G6" s="22"/>
      <c r="H6" s="22"/>
      <c r="I6" s="22"/>
      <c r="J6" s="22"/>
      <c r="K6" s="270" t="s">
        <v>14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2"/>
      <c r="AQ6" s="22"/>
      <c r="AR6" s="20"/>
      <c r="BS6" s="17" t="s">
        <v>6</v>
      </c>
    </row>
    <row r="7" spans="1:74" s="1" customFormat="1" ht="12" customHeight="1">
      <c r="B7" s="21"/>
      <c r="C7" s="22"/>
      <c r="D7" s="28" t="s">
        <v>15</v>
      </c>
      <c r="E7" s="22"/>
      <c r="F7" s="22"/>
      <c r="G7" s="22"/>
      <c r="H7" s="22"/>
      <c r="I7" s="22"/>
      <c r="J7" s="22"/>
      <c r="K7" s="26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8" t="s">
        <v>16</v>
      </c>
      <c r="AL7" s="22"/>
      <c r="AM7" s="22"/>
      <c r="AN7" s="26" t="s">
        <v>1</v>
      </c>
      <c r="AO7" s="22"/>
      <c r="AP7" s="22"/>
      <c r="AQ7" s="22"/>
      <c r="AR7" s="20"/>
      <c r="BS7" s="17" t="s">
        <v>6</v>
      </c>
    </row>
    <row r="8" spans="1:74" s="1" customFormat="1" ht="12" customHeight="1">
      <c r="B8" s="21"/>
      <c r="C8" s="22"/>
      <c r="D8" s="28" t="s">
        <v>17</v>
      </c>
      <c r="E8" s="22"/>
      <c r="F8" s="22"/>
      <c r="G8" s="22"/>
      <c r="H8" s="22"/>
      <c r="I8" s="22"/>
      <c r="J8" s="22"/>
      <c r="K8" s="26" t="s">
        <v>18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8" t="s">
        <v>19</v>
      </c>
      <c r="AL8" s="22"/>
      <c r="AM8" s="22"/>
      <c r="AN8" s="26" t="s">
        <v>20</v>
      </c>
      <c r="AO8" s="22"/>
      <c r="AP8" s="22"/>
      <c r="AQ8" s="22"/>
      <c r="AR8" s="2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S9" s="17" t="s">
        <v>6</v>
      </c>
    </row>
    <row r="10" spans="1:74" s="1" customFormat="1" ht="12" customHeight="1">
      <c r="B10" s="21"/>
      <c r="C10" s="22"/>
      <c r="D10" s="28" t="s">
        <v>21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8" t="s">
        <v>22</v>
      </c>
      <c r="AL10" s="22"/>
      <c r="AM10" s="22"/>
      <c r="AN10" s="26" t="s">
        <v>1</v>
      </c>
      <c r="AO10" s="22"/>
      <c r="AP10" s="22"/>
      <c r="AQ10" s="22"/>
      <c r="AR10" s="20"/>
      <c r="BS10" s="17" t="s">
        <v>6</v>
      </c>
    </row>
    <row r="11" spans="1:74" s="1" customFormat="1" ht="18.399999999999999" customHeight="1">
      <c r="B11" s="21"/>
      <c r="C11" s="22"/>
      <c r="D11" s="22"/>
      <c r="E11" s="26" t="s">
        <v>23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8" t="s">
        <v>24</v>
      </c>
      <c r="AL11" s="22"/>
      <c r="AM11" s="22"/>
      <c r="AN11" s="26" t="s">
        <v>1</v>
      </c>
      <c r="AO11" s="22"/>
      <c r="AP11" s="22"/>
      <c r="AQ11" s="22"/>
      <c r="AR11" s="2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S12" s="17" t="s">
        <v>6</v>
      </c>
    </row>
    <row r="13" spans="1:74" s="1" customFormat="1" ht="12" customHeight="1">
      <c r="B13" s="21"/>
      <c r="C13" s="22"/>
      <c r="D13" s="28" t="s">
        <v>25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8" t="s">
        <v>22</v>
      </c>
      <c r="AL13" s="22"/>
      <c r="AM13" s="22"/>
      <c r="AN13" s="26" t="s">
        <v>1</v>
      </c>
      <c r="AO13" s="22"/>
      <c r="AP13" s="22"/>
      <c r="AQ13" s="22"/>
      <c r="AR13" s="20"/>
      <c r="BS13" s="17" t="s">
        <v>6</v>
      </c>
    </row>
    <row r="14" spans="1:74" ht="12.75">
      <c r="B14" s="21"/>
      <c r="C14" s="22"/>
      <c r="D14" s="22"/>
      <c r="E14" s="26" t="s">
        <v>26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8" t="s">
        <v>24</v>
      </c>
      <c r="AL14" s="22"/>
      <c r="AM14" s="22"/>
      <c r="AN14" s="26" t="s">
        <v>1</v>
      </c>
      <c r="AO14" s="22"/>
      <c r="AP14" s="22"/>
      <c r="AQ14" s="22"/>
      <c r="AR14" s="2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S15" s="17" t="s">
        <v>4</v>
      </c>
    </row>
    <row r="16" spans="1:74" s="1" customFormat="1" ht="12" customHeight="1">
      <c r="B16" s="21"/>
      <c r="C16" s="22"/>
      <c r="D16" s="28" t="s">
        <v>27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8" t="s">
        <v>22</v>
      </c>
      <c r="AL16" s="22"/>
      <c r="AM16" s="22"/>
      <c r="AN16" s="26" t="s">
        <v>1</v>
      </c>
      <c r="AO16" s="22"/>
      <c r="AP16" s="22"/>
      <c r="AQ16" s="22"/>
      <c r="AR16" s="20"/>
      <c r="BS16" s="17" t="s">
        <v>4</v>
      </c>
    </row>
    <row r="17" spans="1:71" s="1" customFormat="1" ht="18.399999999999999" customHeight="1">
      <c r="B17" s="21"/>
      <c r="C17" s="22"/>
      <c r="D17" s="22"/>
      <c r="E17" s="26" t="s">
        <v>28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8" t="s">
        <v>24</v>
      </c>
      <c r="AL17" s="22"/>
      <c r="AM17" s="22"/>
      <c r="AN17" s="26" t="s">
        <v>1</v>
      </c>
      <c r="AO17" s="22"/>
      <c r="AP17" s="22"/>
      <c r="AQ17" s="22"/>
      <c r="AR17" s="20"/>
      <c r="BS17" s="17" t="s">
        <v>29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S18" s="17" t="s">
        <v>6</v>
      </c>
    </row>
    <row r="19" spans="1:71" s="1" customFormat="1" ht="12" customHeight="1">
      <c r="B19" s="21"/>
      <c r="C19" s="22"/>
      <c r="D19" s="28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8" t="s">
        <v>22</v>
      </c>
      <c r="AL19" s="22"/>
      <c r="AM19" s="22"/>
      <c r="AN19" s="26" t="s">
        <v>1</v>
      </c>
      <c r="AO19" s="22"/>
      <c r="AP19" s="22"/>
      <c r="AQ19" s="22"/>
      <c r="AR19" s="20"/>
      <c r="BS19" s="17" t="s">
        <v>6</v>
      </c>
    </row>
    <row r="20" spans="1:71" s="1" customFormat="1" ht="18.399999999999999" customHeight="1">
      <c r="B20" s="21"/>
      <c r="C20" s="22"/>
      <c r="D20" s="22"/>
      <c r="E20" s="26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8" t="s">
        <v>24</v>
      </c>
      <c r="AL20" s="22"/>
      <c r="AM20" s="22"/>
      <c r="AN20" s="26" t="s">
        <v>1</v>
      </c>
      <c r="AO20" s="22"/>
      <c r="AP20" s="22"/>
      <c r="AQ20" s="22"/>
      <c r="AR20" s="20"/>
      <c r="BS20" s="17" t="s">
        <v>29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</row>
    <row r="22" spans="1:71" s="1" customFormat="1" ht="12" customHeight="1">
      <c r="B22" s="21"/>
      <c r="C22" s="22"/>
      <c r="D22" s="28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</row>
    <row r="23" spans="1:71" s="1" customFormat="1" ht="16.5" customHeight="1">
      <c r="B23" s="21"/>
      <c r="C23" s="22"/>
      <c r="D23" s="22"/>
      <c r="E23" s="271" t="s">
        <v>1</v>
      </c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2"/>
      <c r="AP23" s="22"/>
      <c r="AQ23" s="22"/>
      <c r="AR23" s="2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</row>
    <row r="25" spans="1:71" s="1" customFormat="1" ht="6.95" customHeight="1">
      <c r="B25" s="21"/>
      <c r="C25" s="2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2"/>
      <c r="AQ25" s="22"/>
      <c r="AR25" s="20"/>
    </row>
    <row r="26" spans="1:71" s="2" customFormat="1" ht="25.9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2">
        <f>ROUND(AG94,2)</f>
        <v>746986.68</v>
      </c>
      <c r="AL26" s="273"/>
      <c r="AM26" s="273"/>
      <c r="AN26" s="273"/>
      <c r="AO26" s="273"/>
      <c r="AP26" s="33"/>
      <c r="AQ26" s="33"/>
      <c r="AR26" s="36"/>
      <c r="BE26" s="31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31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74" t="s">
        <v>34</v>
      </c>
      <c r="M28" s="274"/>
      <c r="N28" s="274"/>
      <c r="O28" s="274"/>
      <c r="P28" s="274"/>
      <c r="Q28" s="33"/>
      <c r="R28" s="33"/>
      <c r="S28" s="33"/>
      <c r="T28" s="33"/>
      <c r="U28" s="33"/>
      <c r="V28" s="33"/>
      <c r="W28" s="274" t="s">
        <v>35</v>
      </c>
      <c r="X28" s="274"/>
      <c r="Y28" s="274"/>
      <c r="Z28" s="274"/>
      <c r="AA28" s="274"/>
      <c r="AB28" s="274"/>
      <c r="AC28" s="274"/>
      <c r="AD28" s="274"/>
      <c r="AE28" s="274"/>
      <c r="AF28" s="33"/>
      <c r="AG28" s="33"/>
      <c r="AH28" s="33"/>
      <c r="AI28" s="33"/>
      <c r="AJ28" s="33"/>
      <c r="AK28" s="274" t="s">
        <v>36</v>
      </c>
      <c r="AL28" s="274"/>
      <c r="AM28" s="274"/>
      <c r="AN28" s="274"/>
      <c r="AO28" s="274"/>
      <c r="AP28" s="33"/>
      <c r="AQ28" s="33"/>
      <c r="AR28" s="36"/>
      <c r="BE28" s="31"/>
    </row>
    <row r="29" spans="1:71" s="3" customFormat="1" ht="14.45" customHeight="1">
      <c r="B29" s="37"/>
      <c r="C29" s="38"/>
      <c r="D29" s="28" t="s">
        <v>37</v>
      </c>
      <c r="E29" s="38"/>
      <c r="F29" s="39" t="s">
        <v>38</v>
      </c>
      <c r="G29" s="38"/>
      <c r="H29" s="38"/>
      <c r="I29" s="38"/>
      <c r="J29" s="38"/>
      <c r="K29" s="38"/>
      <c r="L29" s="275">
        <v>0.2</v>
      </c>
      <c r="M29" s="276"/>
      <c r="N29" s="276"/>
      <c r="O29" s="276"/>
      <c r="P29" s="276"/>
      <c r="Q29" s="40"/>
      <c r="R29" s="40"/>
      <c r="S29" s="40"/>
      <c r="T29" s="40"/>
      <c r="U29" s="40"/>
      <c r="V29" s="40"/>
      <c r="W29" s="277">
        <f>ROUND(AZ94, 2)</f>
        <v>0</v>
      </c>
      <c r="X29" s="276"/>
      <c r="Y29" s="276"/>
      <c r="Z29" s="276"/>
      <c r="AA29" s="276"/>
      <c r="AB29" s="276"/>
      <c r="AC29" s="276"/>
      <c r="AD29" s="276"/>
      <c r="AE29" s="276"/>
      <c r="AF29" s="40"/>
      <c r="AG29" s="40"/>
      <c r="AH29" s="40"/>
      <c r="AI29" s="40"/>
      <c r="AJ29" s="40"/>
      <c r="AK29" s="277">
        <f>ROUND(AV94, 2)</f>
        <v>0</v>
      </c>
      <c r="AL29" s="276"/>
      <c r="AM29" s="276"/>
      <c r="AN29" s="276"/>
      <c r="AO29" s="276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</row>
    <row r="30" spans="1:71" s="3" customFormat="1" ht="14.45" customHeight="1">
      <c r="B30" s="37"/>
      <c r="C30" s="38"/>
      <c r="D30" s="38"/>
      <c r="E30" s="38"/>
      <c r="F30" s="39" t="s">
        <v>39</v>
      </c>
      <c r="G30" s="38"/>
      <c r="H30" s="38"/>
      <c r="I30" s="38"/>
      <c r="J30" s="38"/>
      <c r="K30" s="38"/>
      <c r="L30" s="280">
        <v>0.2</v>
      </c>
      <c r="M30" s="279"/>
      <c r="N30" s="279"/>
      <c r="O30" s="279"/>
      <c r="P30" s="279"/>
      <c r="Q30" s="38"/>
      <c r="R30" s="38"/>
      <c r="S30" s="38"/>
      <c r="T30" s="38"/>
      <c r="U30" s="38"/>
      <c r="V30" s="38"/>
      <c r="W30" s="278">
        <f>ROUND(BA94, 2)</f>
        <v>746986.68</v>
      </c>
      <c r="X30" s="279"/>
      <c r="Y30" s="279"/>
      <c r="Z30" s="279"/>
      <c r="AA30" s="279"/>
      <c r="AB30" s="279"/>
      <c r="AC30" s="279"/>
      <c r="AD30" s="279"/>
      <c r="AE30" s="279"/>
      <c r="AF30" s="38"/>
      <c r="AG30" s="38"/>
      <c r="AH30" s="38"/>
      <c r="AI30" s="38"/>
      <c r="AJ30" s="38"/>
      <c r="AK30" s="278">
        <f>ROUND(AW94, 2)</f>
        <v>149397.34</v>
      </c>
      <c r="AL30" s="279"/>
      <c r="AM30" s="279"/>
      <c r="AN30" s="279"/>
      <c r="AO30" s="279"/>
      <c r="AP30" s="38"/>
      <c r="AQ30" s="38"/>
      <c r="AR30" s="43"/>
    </row>
    <row r="31" spans="1:71" s="3" customFormat="1" ht="14.45" hidden="1" customHeight="1">
      <c r="B31" s="37"/>
      <c r="C31" s="38"/>
      <c r="D31" s="38"/>
      <c r="E31" s="38"/>
      <c r="F31" s="28" t="s">
        <v>40</v>
      </c>
      <c r="G31" s="38"/>
      <c r="H31" s="38"/>
      <c r="I31" s="38"/>
      <c r="J31" s="38"/>
      <c r="K31" s="38"/>
      <c r="L31" s="280">
        <v>0.2</v>
      </c>
      <c r="M31" s="279"/>
      <c r="N31" s="279"/>
      <c r="O31" s="279"/>
      <c r="P31" s="279"/>
      <c r="Q31" s="38"/>
      <c r="R31" s="38"/>
      <c r="S31" s="38"/>
      <c r="T31" s="38"/>
      <c r="U31" s="38"/>
      <c r="V31" s="38"/>
      <c r="W31" s="278">
        <f>ROUND(BB94, 2)</f>
        <v>0</v>
      </c>
      <c r="X31" s="279"/>
      <c r="Y31" s="279"/>
      <c r="Z31" s="279"/>
      <c r="AA31" s="279"/>
      <c r="AB31" s="279"/>
      <c r="AC31" s="279"/>
      <c r="AD31" s="279"/>
      <c r="AE31" s="279"/>
      <c r="AF31" s="38"/>
      <c r="AG31" s="38"/>
      <c r="AH31" s="38"/>
      <c r="AI31" s="38"/>
      <c r="AJ31" s="38"/>
      <c r="AK31" s="278">
        <v>0</v>
      </c>
      <c r="AL31" s="279"/>
      <c r="AM31" s="279"/>
      <c r="AN31" s="279"/>
      <c r="AO31" s="279"/>
      <c r="AP31" s="38"/>
      <c r="AQ31" s="38"/>
      <c r="AR31" s="43"/>
    </row>
    <row r="32" spans="1:71" s="3" customFormat="1" ht="14.45" hidden="1" customHeight="1">
      <c r="B32" s="37"/>
      <c r="C32" s="38"/>
      <c r="D32" s="38"/>
      <c r="E32" s="38"/>
      <c r="F32" s="28" t="s">
        <v>41</v>
      </c>
      <c r="G32" s="38"/>
      <c r="H32" s="38"/>
      <c r="I32" s="38"/>
      <c r="J32" s="38"/>
      <c r="K32" s="38"/>
      <c r="L32" s="280">
        <v>0.2</v>
      </c>
      <c r="M32" s="279"/>
      <c r="N32" s="279"/>
      <c r="O32" s="279"/>
      <c r="P32" s="279"/>
      <c r="Q32" s="38"/>
      <c r="R32" s="38"/>
      <c r="S32" s="38"/>
      <c r="T32" s="38"/>
      <c r="U32" s="38"/>
      <c r="V32" s="38"/>
      <c r="W32" s="278">
        <f>ROUND(BC94, 2)</f>
        <v>0</v>
      </c>
      <c r="X32" s="279"/>
      <c r="Y32" s="279"/>
      <c r="Z32" s="279"/>
      <c r="AA32" s="279"/>
      <c r="AB32" s="279"/>
      <c r="AC32" s="279"/>
      <c r="AD32" s="279"/>
      <c r="AE32" s="279"/>
      <c r="AF32" s="38"/>
      <c r="AG32" s="38"/>
      <c r="AH32" s="38"/>
      <c r="AI32" s="38"/>
      <c r="AJ32" s="38"/>
      <c r="AK32" s="278">
        <v>0</v>
      </c>
      <c r="AL32" s="279"/>
      <c r="AM32" s="279"/>
      <c r="AN32" s="279"/>
      <c r="AO32" s="279"/>
      <c r="AP32" s="38"/>
      <c r="AQ32" s="38"/>
      <c r="AR32" s="43"/>
    </row>
    <row r="33" spans="1:57" s="3" customFormat="1" ht="14.45" hidden="1" customHeight="1">
      <c r="B33" s="37"/>
      <c r="C33" s="38"/>
      <c r="D33" s="38"/>
      <c r="E33" s="38"/>
      <c r="F33" s="39" t="s">
        <v>42</v>
      </c>
      <c r="G33" s="38"/>
      <c r="H33" s="38"/>
      <c r="I33" s="38"/>
      <c r="J33" s="38"/>
      <c r="K33" s="38"/>
      <c r="L33" s="275">
        <v>0</v>
      </c>
      <c r="M33" s="276"/>
      <c r="N33" s="276"/>
      <c r="O33" s="276"/>
      <c r="P33" s="276"/>
      <c r="Q33" s="40"/>
      <c r="R33" s="40"/>
      <c r="S33" s="40"/>
      <c r="T33" s="40"/>
      <c r="U33" s="40"/>
      <c r="V33" s="40"/>
      <c r="W33" s="277">
        <f>ROUND(BD94, 2)</f>
        <v>0</v>
      </c>
      <c r="X33" s="276"/>
      <c r="Y33" s="276"/>
      <c r="Z33" s="276"/>
      <c r="AA33" s="276"/>
      <c r="AB33" s="276"/>
      <c r="AC33" s="276"/>
      <c r="AD33" s="276"/>
      <c r="AE33" s="276"/>
      <c r="AF33" s="40"/>
      <c r="AG33" s="40"/>
      <c r="AH33" s="40"/>
      <c r="AI33" s="40"/>
      <c r="AJ33" s="40"/>
      <c r="AK33" s="277">
        <v>0</v>
      </c>
      <c r="AL33" s="276"/>
      <c r="AM33" s="276"/>
      <c r="AN33" s="276"/>
      <c r="AO33" s="276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31"/>
    </row>
    <row r="35" spans="1:57" s="2" customFormat="1" ht="25.9" customHeight="1">
      <c r="A35" s="31"/>
      <c r="B35" s="32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284" t="s">
        <v>45</v>
      </c>
      <c r="Y35" s="282"/>
      <c r="Z35" s="282"/>
      <c r="AA35" s="282"/>
      <c r="AB35" s="282"/>
      <c r="AC35" s="46"/>
      <c r="AD35" s="46"/>
      <c r="AE35" s="46"/>
      <c r="AF35" s="46"/>
      <c r="AG35" s="46"/>
      <c r="AH35" s="46"/>
      <c r="AI35" s="46"/>
      <c r="AJ35" s="46"/>
      <c r="AK35" s="281">
        <f>SUM(AK26:AK33)</f>
        <v>896384.02</v>
      </c>
      <c r="AL35" s="282"/>
      <c r="AM35" s="282"/>
      <c r="AN35" s="282"/>
      <c r="AO35" s="283"/>
      <c r="AP35" s="44"/>
      <c r="AQ35" s="44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1"/>
      <c r="B60" s="32"/>
      <c r="C60" s="33"/>
      <c r="D60" s="53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48</v>
      </c>
      <c r="AI60" s="35"/>
      <c r="AJ60" s="35"/>
      <c r="AK60" s="35"/>
      <c r="AL60" s="35"/>
      <c r="AM60" s="53" t="s">
        <v>49</v>
      </c>
      <c r="AN60" s="35"/>
      <c r="AO60" s="35"/>
      <c r="AP60" s="33"/>
      <c r="AQ60" s="33"/>
      <c r="AR60" s="36"/>
      <c r="BE60" s="31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1"/>
      <c r="B64" s="32"/>
      <c r="C64" s="33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1"/>
      <c r="B75" s="32"/>
      <c r="C75" s="33"/>
      <c r="D75" s="53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48</v>
      </c>
      <c r="AI75" s="35"/>
      <c r="AJ75" s="35"/>
      <c r="AK75" s="35"/>
      <c r="AL75" s="35"/>
      <c r="AM75" s="53" t="s">
        <v>49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5" customHeight="1">
      <c r="A82" s="31"/>
      <c r="B82" s="32"/>
      <c r="C82" s="23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8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2023_S_218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13</v>
      </c>
      <c r="D85" s="64"/>
      <c r="E85" s="64"/>
      <c r="F85" s="64"/>
      <c r="G85" s="64"/>
      <c r="H85" s="64"/>
      <c r="I85" s="64"/>
      <c r="J85" s="64"/>
      <c r="K85" s="64"/>
      <c r="L85" s="265" t="str">
        <f>K6</f>
        <v>ZNÍŽENIE ENERGITECKEJ NÁROČNOSTI BUDOVY OcÚ S KULTÚRNYM DOMOM ZVONČIN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8" t="s">
        <v>17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>ZVONČIN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19</v>
      </c>
      <c r="AJ87" s="33"/>
      <c r="AK87" s="33"/>
      <c r="AL87" s="33"/>
      <c r="AM87" s="294" t="str">
        <f>IF(AN8= "","",AN8)</f>
        <v>24. 4. 2023</v>
      </c>
      <c r="AN87" s="294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8" t="s">
        <v>21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Obec Zvončín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27</v>
      </c>
      <c r="AJ89" s="33"/>
      <c r="AK89" s="33"/>
      <c r="AL89" s="33"/>
      <c r="AM89" s="292" t="str">
        <f>IF(E17="","",E17)</f>
        <v>HR PROJECT, s.r.o.</v>
      </c>
      <c r="AN89" s="293"/>
      <c r="AO89" s="293"/>
      <c r="AP89" s="293"/>
      <c r="AQ89" s="33"/>
      <c r="AR89" s="36"/>
      <c r="AS89" s="296" t="s">
        <v>53</v>
      </c>
      <c r="AT89" s="29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2" customHeight="1">
      <c r="A90" s="31"/>
      <c r="B90" s="32"/>
      <c r="C90" s="28" t="s">
        <v>25</v>
      </c>
      <c r="D90" s="33"/>
      <c r="E90" s="33"/>
      <c r="F90" s="33"/>
      <c r="G90" s="33"/>
      <c r="H90" s="33"/>
      <c r="I90" s="33"/>
      <c r="J90" s="33"/>
      <c r="K90" s="33"/>
      <c r="L90" s="60" t="str">
        <f>IF(E14="","",E14)</f>
        <v xml:space="preserve"> </v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92" t="str">
        <f>IF(E20="","",E20)</f>
        <v>Vladimír Pilnik</v>
      </c>
      <c r="AN90" s="293"/>
      <c r="AO90" s="293"/>
      <c r="AP90" s="293"/>
      <c r="AQ90" s="33"/>
      <c r="AR90" s="36"/>
      <c r="AS90" s="298"/>
      <c r="AT90" s="29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300"/>
      <c r="AT91" s="30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60" t="s">
        <v>54</v>
      </c>
      <c r="D92" s="261"/>
      <c r="E92" s="261"/>
      <c r="F92" s="261"/>
      <c r="G92" s="261"/>
      <c r="H92" s="74"/>
      <c r="I92" s="264" t="s">
        <v>55</v>
      </c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90" t="s">
        <v>56</v>
      </c>
      <c r="AH92" s="261"/>
      <c r="AI92" s="261"/>
      <c r="AJ92" s="261"/>
      <c r="AK92" s="261"/>
      <c r="AL92" s="261"/>
      <c r="AM92" s="261"/>
      <c r="AN92" s="264" t="s">
        <v>57</v>
      </c>
      <c r="AO92" s="261"/>
      <c r="AP92" s="295"/>
      <c r="AQ92" s="75" t="s">
        <v>58</v>
      </c>
      <c r="AR92" s="36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50000000000003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67">
        <f>ROUND(AG95+SUM(AG96:AG98)+AG104+SUM(AG107:AG111),2)</f>
        <v>746986.68</v>
      </c>
      <c r="AH94" s="267"/>
      <c r="AI94" s="267"/>
      <c r="AJ94" s="267"/>
      <c r="AK94" s="267"/>
      <c r="AL94" s="267"/>
      <c r="AM94" s="267"/>
      <c r="AN94" s="302">
        <f t="shared" ref="AN94:AN111" si="0">SUM(AG94,AT94)</f>
        <v>896384.02</v>
      </c>
      <c r="AO94" s="302"/>
      <c r="AP94" s="302"/>
      <c r="AQ94" s="86" t="s">
        <v>1</v>
      </c>
      <c r="AR94" s="87"/>
      <c r="AS94" s="88">
        <f>ROUND(AS95+SUM(AS96:AS98)+AS104+SUM(AS107:AS111),2)</f>
        <v>0</v>
      </c>
      <c r="AT94" s="89">
        <f t="shared" ref="AT94:AT111" si="1">ROUND(SUM(AV94:AW94),2)</f>
        <v>149397.34</v>
      </c>
      <c r="AU94" s="90">
        <f>ROUND(AU95+SUM(AU96:AU98)+AU104+SUM(AU107:AU111),5)</f>
        <v>10990.340529999999</v>
      </c>
      <c r="AV94" s="89">
        <f>ROUND(AZ94*L29,2)</f>
        <v>0</v>
      </c>
      <c r="AW94" s="89">
        <f>ROUND(BA94*L30,2)</f>
        <v>149397.34</v>
      </c>
      <c r="AX94" s="89">
        <f>ROUND(BB94*L29,2)</f>
        <v>0</v>
      </c>
      <c r="AY94" s="89">
        <f>ROUND(BC94*L30,2)</f>
        <v>0</v>
      </c>
      <c r="AZ94" s="89">
        <f>ROUND(AZ95+SUM(AZ96:AZ98)+AZ104+SUM(AZ107:AZ111),2)</f>
        <v>0</v>
      </c>
      <c r="BA94" s="89">
        <f>ROUND(BA95+SUM(BA96:BA98)+BA104+SUM(BA107:BA111),2)</f>
        <v>746986.68</v>
      </c>
      <c r="BB94" s="89">
        <f>ROUND(BB95+SUM(BB96:BB98)+BB104+SUM(BB107:BB111),2)</f>
        <v>0</v>
      </c>
      <c r="BC94" s="89">
        <f>ROUND(BC95+SUM(BC96:BC98)+BC104+SUM(BC107:BC111),2)</f>
        <v>0</v>
      </c>
      <c r="BD94" s="91">
        <f>ROUND(BD95+SUM(BD96:BD98)+BD104+SUM(BD107:BD111),2)</f>
        <v>0</v>
      </c>
      <c r="BS94" s="92" t="s">
        <v>72</v>
      </c>
      <c r="BT94" s="92" t="s">
        <v>73</v>
      </c>
      <c r="BU94" s="93" t="s">
        <v>74</v>
      </c>
      <c r="BV94" s="92" t="s">
        <v>75</v>
      </c>
      <c r="BW94" s="92" t="s">
        <v>5</v>
      </c>
      <c r="BX94" s="92" t="s">
        <v>76</v>
      </c>
      <c r="CL94" s="92" t="s">
        <v>1</v>
      </c>
    </row>
    <row r="95" spans="1:91" s="7" customFormat="1" ht="16.5" customHeight="1">
      <c r="A95" s="94" t="s">
        <v>77</v>
      </c>
      <c r="B95" s="95"/>
      <c r="C95" s="96"/>
      <c r="D95" s="262" t="s">
        <v>78</v>
      </c>
      <c r="E95" s="262"/>
      <c r="F95" s="262"/>
      <c r="G95" s="262"/>
      <c r="H95" s="262"/>
      <c r="I95" s="97"/>
      <c r="J95" s="262" t="s">
        <v>79</v>
      </c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86">
        <f>'01 - Búracie práce'!J30</f>
        <v>57501.88</v>
      </c>
      <c r="AH95" s="287"/>
      <c r="AI95" s="287"/>
      <c r="AJ95" s="287"/>
      <c r="AK95" s="287"/>
      <c r="AL95" s="287"/>
      <c r="AM95" s="287"/>
      <c r="AN95" s="286">
        <f t="shared" si="0"/>
        <v>69002.259999999995</v>
      </c>
      <c r="AO95" s="287"/>
      <c r="AP95" s="287"/>
      <c r="AQ95" s="98" t="s">
        <v>80</v>
      </c>
      <c r="AR95" s="99"/>
      <c r="AS95" s="100">
        <v>0</v>
      </c>
      <c r="AT95" s="101">
        <f t="shared" si="1"/>
        <v>11500.38</v>
      </c>
      <c r="AU95" s="102">
        <f>'01 - Búracie práce'!P134</f>
        <v>2308.6280304100005</v>
      </c>
      <c r="AV95" s="101">
        <f>'01 - Búracie práce'!J33</f>
        <v>0</v>
      </c>
      <c r="AW95" s="101">
        <f>'01 - Búracie práce'!J34</f>
        <v>11500.38</v>
      </c>
      <c r="AX95" s="101">
        <f>'01 - Búracie práce'!J35</f>
        <v>0</v>
      </c>
      <c r="AY95" s="101">
        <f>'01 - Búracie práce'!J36</f>
        <v>0</v>
      </c>
      <c r="AZ95" s="101">
        <f>'01 - Búracie práce'!F33</f>
        <v>0</v>
      </c>
      <c r="BA95" s="101">
        <f>'01 - Búracie práce'!F34</f>
        <v>57501.88</v>
      </c>
      <c r="BB95" s="101">
        <f>'01 - Búracie práce'!F35</f>
        <v>0</v>
      </c>
      <c r="BC95" s="101">
        <f>'01 - Búracie práce'!F36</f>
        <v>0</v>
      </c>
      <c r="BD95" s="103">
        <f>'01 - Búracie práce'!F37</f>
        <v>0</v>
      </c>
      <c r="BT95" s="104" t="s">
        <v>81</v>
      </c>
      <c r="BV95" s="104" t="s">
        <v>75</v>
      </c>
      <c r="BW95" s="104" t="s">
        <v>82</v>
      </c>
      <c r="BX95" s="104" t="s">
        <v>5</v>
      </c>
      <c r="CL95" s="104" t="s">
        <v>1</v>
      </c>
      <c r="CM95" s="104" t="s">
        <v>73</v>
      </c>
    </row>
    <row r="96" spans="1:91" s="7" customFormat="1" ht="16.5" customHeight="1">
      <c r="A96" s="94" t="s">
        <v>77</v>
      </c>
      <c r="B96" s="95"/>
      <c r="C96" s="96"/>
      <c r="D96" s="262" t="s">
        <v>83</v>
      </c>
      <c r="E96" s="262"/>
      <c r="F96" s="262"/>
      <c r="G96" s="262"/>
      <c r="H96" s="262"/>
      <c r="I96" s="97"/>
      <c r="J96" s="262" t="s">
        <v>84</v>
      </c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86">
        <f>'02 - Architektonicko-stav...'!J30</f>
        <v>456452.6</v>
      </c>
      <c r="AH96" s="287"/>
      <c r="AI96" s="287"/>
      <c r="AJ96" s="287"/>
      <c r="AK96" s="287"/>
      <c r="AL96" s="287"/>
      <c r="AM96" s="287"/>
      <c r="AN96" s="286">
        <f t="shared" si="0"/>
        <v>547743.12</v>
      </c>
      <c r="AO96" s="287"/>
      <c r="AP96" s="287"/>
      <c r="AQ96" s="98" t="s">
        <v>80</v>
      </c>
      <c r="AR96" s="99"/>
      <c r="AS96" s="100">
        <v>0</v>
      </c>
      <c r="AT96" s="101">
        <f t="shared" si="1"/>
        <v>91290.52</v>
      </c>
      <c r="AU96" s="102">
        <f>'02 - Architektonicko-stav...'!P142</f>
        <v>8229.7574698900007</v>
      </c>
      <c r="AV96" s="101">
        <f>'02 - Architektonicko-stav...'!J33</f>
        <v>0</v>
      </c>
      <c r="AW96" s="101">
        <f>'02 - Architektonicko-stav...'!J34</f>
        <v>91290.52</v>
      </c>
      <c r="AX96" s="101">
        <f>'02 - Architektonicko-stav...'!J35</f>
        <v>0</v>
      </c>
      <c r="AY96" s="101">
        <f>'02 - Architektonicko-stav...'!J36</f>
        <v>0</v>
      </c>
      <c r="AZ96" s="101">
        <f>'02 - Architektonicko-stav...'!F33</f>
        <v>0</v>
      </c>
      <c r="BA96" s="101">
        <f>'02 - Architektonicko-stav...'!F34</f>
        <v>456452.6</v>
      </c>
      <c r="BB96" s="101">
        <f>'02 - Architektonicko-stav...'!F35</f>
        <v>0</v>
      </c>
      <c r="BC96" s="101">
        <f>'02 - Architektonicko-stav...'!F36</f>
        <v>0</v>
      </c>
      <c r="BD96" s="103">
        <f>'02 - Architektonicko-stav...'!F37</f>
        <v>0</v>
      </c>
      <c r="BT96" s="104" t="s">
        <v>81</v>
      </c>
      <c r="BV96" s="104" t="s">
        <v>75</v>
      </c>
      <c r="BW96" s="104" t="s">
        <v>85</v>
      </c>
      <c r="BX96" s="104" t="s">
        <v>5</v>
      </c>
      <c r="CL96" s="104" t="s">
        <v>1</v>
      </c>
      <c r="CM96" s="104" t="s">
        <v>73</v>
      </c>
    </row>
    <row r="97" spans="1:91" s="7" customFormat="1" ht="16.5" customHeight="1">
      <c r="A97" s="94" t="s">
        <v>77</v>
      </c>
      <c r="B97" s="95"/>
      <c r="C97" s="96"/>
      <c r="D97" s="262" t="s">
        <v>86</v>
      </c>
      <c r="E97" s="262"/>
      <c r="F97" s="262"/>
      <c r="G97" s="262"/>
      <c r="H97" s="262"/>
      <c r="I97" s="97"/>
      <c r="J97" s="262" t="s">
        <v>87</v>
      </c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86">
        <f>'03 - Zdravotechnika'!J30</f>
        <v>11604.37</v>
      </c>
      <c r="AH97" s="287"/>
      <c r="AI97" s="287"/>
      <c r="AJ97" s="287"/>
      <c r="AK97" s="287"/>
      <c r="AL97" s="287"/>
      <c r="AM97" s="287"/>
      <c r="AN97" s="286">
        <f t="shared" si="0"/>
        <v>13925.240000000002</v>
      </c>
      <c r="AO97" s="287"/>
      <c r="AP97" s="287"/>
      <c r="AQ97" s="98" t="s">
        <v>80</v>
      </c>
      <c r="AR97" s="99"/>
      <c r="AS97" s="100">
        <v>0</v>
      </c>
      <c r="AT97" s="101">
        <f t="shared" si="1"/>
        <v>2320.87</v>
      </c>
      <c r="AU97" s="102">
        <f>'03 - Zdravotechnika'!P123</f>
        <v>83.666674</v>
      </c>
      <c r="AV97" s="101">
        <f>'03 - Zdravotechnika'!J33</f>
        <v>0</v>
      </c>
      <c r="AW97" s="101">
        <f>'03 - Zdravotechnika'!J34</f>
        <v>2320.87</v>
      </c>
      <c r="AX97" s="101">
        <f>'03 - Zdravotechnika'!J35</f>
        <v>0</v>
      </c>
      <c r="AY97" s="101">
        <f>'03 - Zdravotechnika'!J36</f>
        <v>0</v>
      </c>
      <c r="AZ97" s="101">
        <f>'03 - Zdravotechnika'!F33</f>
        <v>0</v>
      </c>
      <c r="BA97" s="101">
        <f>'03 - Zdravotechnika'!F34</f>
        <v>11604.37</v>
      </c>
      <c r="BB97" s="101">
        <f>'03 - Zdravotechnika'!F35</f>
        <v>0</v>
      </c>
      <c r="BC97" s="101">
        <f>'03 - Zdravotechnika'!F36</f>
        <v>0</v>
      </c>
      <c r="BD97" s="103">
        <f>'03 - Zdravotechnika'!F37</f>
        <v>0</v>
      </c>
      <c r="BT97" s="104" t="s">
        <v>81</v>
      </c>
      <c r="BV97" s="104" t="s">
        <v>75</v>
      </c>
      <c r="BW97" s="104" t="s">
        <v>88</v>
      </c>
      <c r="BX97" s="104" t="s">
        <v>5</v>
      </c>
      <c r="CL97" s="104" t="s">
        <v>1</v>
      </c>
      <c r="CM97" s="104" t="s">
        <v>73</v>
      </c>
    </row>
    <row r="98" spans="1:91" s="7" customFormat="1" ht="16.5" customHeight="1">
      <c r="B98" s="95"/>
      <c r="C98" s="96"/>
      <c r="D98" s="262" t="s">
        <v>89</v>
      </c>
      <c r="E98" s="262"/>
      <c r="F98" s="262"/>
      <c r="G98" s="262"/>
      <c r="H98" s="262"/>
      <c r="I98" s="97"/>
      <c r="J98" s="262" t="s">
        <v>90</v>
      </c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91">
        <f>ROUND(SUM(AG99:AG103),2)</f>
        <v>103621.14</v>
      </c>
      <c r="AH98" s="287"/>
      <c r="AI98" s="287"/>
      <c r="AJ98" s="287"/>
      <c r="AK98" s="287"/>
      <c r="AL98" s="287"/>
      <c r="AM98" s="287"/>
      <c r="AN98" s="286">
        <f t="shared" si="0"/>
        <v>124345.37</v>
      </c>
      <c r="AO98" s="287"/>
      <c r="AP98" s="287"/>
      <c r="AQ98" s="98" t="s">
        <v>80</v>
      </c>
      <c r="AR98" s="99"/>
      <c r="AS98" s="100">
        <f>ROUND(SUM(AS99:AS103),2)</f>
        <v>0</v>
      </c>
      <c r="AT98" s="101">
        <f t="shared" si="1"/>
        <v>20724.23</v>
      </c>
      <c r="AU98" s="102">
        <f>ROUND(SUM(AU99:AU103),5)</f>
        <v>0</v>
      </c>
      <c r="AV98" s="101">
        <f>ROUND(AZ98*L29,2)</f>
        <v>0</v>
      </c>
      <c r="AW98" s="101">
        <f>ROUND(BA98*L30,2)</f>
        <v>20724.23</v>
      </c>
      <c r="AX98" s="101">
        <f>ROUND(BB98*L29,2)</f>
        <v>0</v>
      </c>
      <c r="AY98" s="101">
        <f>ROUND(BC98*L30,2)</f>
        <v>0</v>
      </c>
      <c r="AZ98" s="101">
        <f>ROUND(SUM(AZ99:AZ103),2)</f>
        <v>0</v>
      </c>
      <c r="BA98" s="101">
        <f>ROUND(SUM(BA99:BA103),2)</f>
        <v>103621.14</v>
      </c>
      <c r="BB98" s="101">
        <f>ROUND(SUM(BB99:BB103),2)</f>
        <v>0</v>
      </c>
      <c r="BC98" s="101">
        <f>ROUND(SUM(BC99:BC103),2)</f>
        <v>0</v>
      </c>
      <c r="BD98" s="103">
        <f>ROUND(SUM(BD99:BD103),2)</f>
        <v>0</v>
      </c>
      <c r="BS98" s="104" t="s">
        <v>72</v>
      </c>
      <c r="BT98" s="104" t="s">
        <v>81</v>
      </c>
      <c r="BU98" s="104" t="s">
        <v>74</v>
      </c>
      <c r="BV98" s="104" t="s">
        <v>75</v>
      </c>
      <c r="BW98" s="104" t="s">
        <v>91</v>
      </c>
      <c r="BX98" s="104" t="s">
        <v>5</v>
      </c>
      <c r="CL98" s="104" t="s">
        <v>1</v>
      </c>
      <c r="CM98" s="104" t="s">
        <v>73</v>
      </c>
    </row>
    <row r="99" spans="1:91" s="4" customFormat="1" ht="16.5" customHeight="1">
      <c r="A99" s="94" t="s">
        <v>77</v>
      </c>
      <c r="B99" s="59"/>
      <c r="C99" s="105"/>
      <c r="D99" s="105"/>
      <c r="E99" s="263" t="s">
        <v>78</v>
      </c>
      <c r="F99" s="263"/>
      <c r="G99" s="263"/>
      <c r="H99" s="263"/>
      <c r="I99" s="263"/>
      <c r="J99" s="105"/>
      <c r="K99" s="263" t="s">
        <v>92</v>
      </c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88">
        <f>'01 - Svetelná a zásuvková...'!J32</f>
        <v>52787.3</v>
      </c>
      <c r="AH99" s="289"/>
      <c r="AI99" s="289"/>
      <c r="AJ99" s="289"/>
      <c r="AK99" s="289"/>
      <c r="AL99" s="289"/>
      <c r="AM99" s="289"/>
      <c r="AN99" s="288">
        <f t="shared" si="0"/>
        <v>63344.76</v>
      </c>
      <c r="AO99" s="289"/>
      <c r="AP99" s="289"/>
      <c r="AQ99" s="106" t="s">
        <v>93</v>
      </c>
      <c r="AR99" s="61"/>
      <c r="AS99" s="107">
        <v>0</v>
      </c>
      <c r="AT99" s="108">
        <f t="shared" si="1"/>
        <v>10557.46</v>
      </c>
      <c r="AU99" s="109">
        <f>'01 - Svetelná a zásuvková...'!P127</f>
        <v>0</v>
      </c>
      <c r="AV99" s="108">
        <f>'01 - Svetelná a zásuvková...'!J35</f>
        <v>0</v>
      </c>
      <c r="AW99" s="108">
        <f>'01 - Svetelná a zásuvková...'!J36</f>
        <v>10557.46</v>
      </c>
      <c r="AX99" s="108">
        <f>'01 - Svetelná a zásuvková...'!J37</f>
        <v>0</v>
      </c>
      <c r="AY99" s="108">
        <f>'01 - Svetelná a zásuvková...'!J38</f>
        <v>0</v>
      </c>
      <c r="AZ99" s="108">
        <f>'01 - Svetelná a zásuvková...'!F35</f>
        <v>0</v>
      </c>
      <c r="BA99" s="108">
        <f>'01 - Svetelná a zásuvková...'!F36</f>
        <v>52787.3</v>
      </c>
      <c r="BB99" s="108">
        <f>'01 - Svetelná a zásuvková...'!F37</f>
        <v>0</v>
      </c>
      <c r="BC99" s="108">
        <f>'01 - Svetelná a zásuvková...'!F38</f>
        <v>0</v>
      </c>
      <c r="BD99" s="110">
        <f>'01 - Svetelná a zásuvková...'!F39</f>
        <v>0</v>
      </c>
      <c r="BT99" s="111" t="s">
        <v>94</v>
      </c>
      <c r="BV99" s="111" t="s">
        <v>75</v>
      </c>
      <c r="BW99" s="111" t="s">
        <v>95</v>
      </c>
      <c r="BX99" s="111" t="s">
        <v>91</v>
      </c>
      <c r="CL99" s="111" t="s">
        <v>1</v>
      </c>
    </row>
    <row r="100" spans="1:91" s="4" customFormat="1" ht="16.5" customHeight="1">
      <c r="A100" s="94" t="s">
        <v>77</v>
      </c>
      <c r="B100" s="59"/>
      <c r="C100" s="105"/>
      <c r="D100" s="105"/>
      <c r="E100" s="263" t="s">
        <v>83</v>
      </c>
      <c r="F100" s="263"/>
      <c r="G100" s="263"/>
      <c r="H100" s="263"/>
      <c r="I100" s="263"/>
      <c r="J100" s="105"/>
      <c r="K100" s="263" t="s">
        <v>96</v>
      </c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88">
        <f>'02 - Slaboprúdové rozvody...'!J32</f>
        <v>12123.58</v>
      </c>
      <c r="AH100" s="289"/>
      <c r="AI100" s="289"/>
      <c r="AJ100" s="289"/>
      <c r="AK100" s="289"/>
      <c r="AL100" s="289"/>
      <c r="AM100" s="289"/>
      <c r="AN100" s="288">
        <f t="shared" si="0"/>
        <v>14548.3</v>
      </c>
      <c r="AO100" s="289"/>
      <c r="AP100" s="289"/>
      <c r="AQ100" s="106" t="s">
        <v>93</v>
      </c>
      <c r="AR100" s="61"/>
      <c r="AS100" s="107">
        <v>0</v>
      </c>
      <c r="AT100" s="108">
        <f t="shared" si="1"/>
        <v>2424.7199999999998</v>
      </c>
      <c r="AU100" s="109">
        <f>'02 - Slaboprúdové rozvody...'!P126</f>
        <v>0</v>
      </c>
      <c r="AV100" s="108">
        <f>'02 - Slaboprúdové rozvody...'!J35</f>
        <v>0</v>
      </c>
      <c r="AW100" s="108">
        <f>'02 - Slaboprúdové rozvody...'!J36</f>
        <v>2424.7199999999998</v>
      </c>
      <c r="AX100" s="108">
        <f>'02 - Slaboprúdové rozvody...'!J37</f>
        <v>0</v>
      </c>
      <c r="AY100" s="108">
        <f>'02 - Slaboprúdové rozvody...'!J38</f>
        <v>0</v>
      </c>
      <c r="AZ100" s="108">
        <f>'02 - Slaboprúdové rozvody...'!F35</f>
        <v>0</v>
      </c>
      <c r="BA100" s="108">
        <f>'02 - Slaboprúdové rozvody...'!F36</f>
        <v>12123.58</v>
      </c>
      <c r="BB100" s="108">
        <f>'02 - Slaboprúdové rozvody...'!F37</f>
        <v>0</v>
      </c>
      <c r="BC100" s="108">
        <f>'02 - Slaboprúdové rozvody...'!F38</f>
        <v>0</v>
      </c>
      <c r="BD100" s="110">
        <f>'02 - Slaboprúdové rozvody...'!F39</f>
        <v>0</v>
      </c>
      <c r="BT100" s="111" t="s">
        <v>94</v>
      </c>
      <c r="BV100" s="111" t="s">
        <v>75</v>
      </c>
      <c r="BW100" s="111" t="s">
        <v>97</v>
      </c>
      <c r="BX100" s="111" t="s">
        <v>91</v>
      </c>
      <c r="CL100" s="111" t="s">
        <v>1</v>
      </c>
    </row>
    <row r="101" spans="1:91" s="4" customFormat="1" ht="16.5" customHeight="1">
      <c r="A101" s="94" t="s">
        <v>77</v>
      </c>
      <c r="B101" s="59"/>
      <c r="C101" s="105"/>
      <c r="D101" s="105"/>
      <c r="E101" s="263" t="s">
        <v>86</v>
      </c>
      <c r="F101" s="263"/>
      <c r="G101" s="263"/>
      <c r="H101" s="263"/>
      <c r="I101" s="263"/>
      <c r="J101" s="105"/>
      <c r="K101" s="263" t="s">
        <v>98</v>
      </c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88">
        <f>'03 - Javisková technológi...'!J32</f>
        <v>9255.5300000000007</v>
      </c>
      <c r="AH101" s="289"/>
      <c r="AI101" s="289"/>
      <c r="AJ101" s="289"/>
      <c r="AK101" s="289"/>
      <c r="AL101" s="289"/>
      <c r="AM101" s="289"/>
      <c r="AN101" s="288">
        <f t="shared" si="0"/>
        <v>11106.640000000001</v>
      </c>
      <c r="AO101" s="289"/>
      <c r="AP101" s="289"/>
      <c r="AQ101" s="106" t="s">
        <v>93</v>
      </c>
      <c r="AR101" s="61"/>
      <c r="AS101" s="107">
        <v>0</v>
      </c>
      <c r="AT101" s="108">
        <f t="shared" si="1"/>
        <v>1851.11</v>
      </c>
      <c r="AU101" s="109">
        <f>'03 - Javisková technológi...'!P126</f>
        <v>0</v>
      </c>
      <c r="AV101" s="108">
        <f>'03 - Javisková technológi...'!J35</f>
        <v>0</v>
      </c>
      <c r="AW101" s="108">
        <f>'03 - Javisková technológi...'!J36</f>
        <v>1851.11</v>
      </c>
      <c r="AX101" s="108">
        <f>'03 - Javisková technológi...'!J37</f>
        <v>0</v>
      </c>
      <c r="AY101" s="108">
        <f>'03 - Javisková technológi...'!J38</f>
        <v>0</v>
      </c>
      <c r="AZ101" s="108">
        <f>'03 - Javisková technológi...'!F35</f>
        <v>0</v>
      </c>
      <c r="BA101" s="108">
        <f>'03 - Javisková technológi...'!F36</f>
        <v>9255.5300000000007</v>
      </c>
      <c r="BB101" s="108">
        <f>'03 - Javisková technológi...'!F37</f>
        <v>0</v>
      </c>
      <c r="BC101" s="108">
        <f>'03 - Javisková technológi...'!F38</f>
        <v>0</v>
      </c>
      <c r="BD101" s="110">
        <f>'03 - Javisková technológi...'!F39</f>
        <v>0</v>
      </c>
      <c r="BT101" s="111" t="s">
        <v>94</v>
      </c>
      <c r="BV101" s="111" t="s">
        <v>75</v>
      </c>
      <c r="BW101" s="111" t="s">
        <v>99</v>
      </c>
      <c r="BX101" s="111" t="s">
        <v>91</v>
      </c>
      <c r="CL101" s="111" t="s">
        <v>1</v>
      </c>
    </row>
    <row r="102" spans="1:91" s="4" customFormat="1" ht="16.5" customHeight="1">
      <c r="A102" s="94" t="s">
        <v>77</v>
      </c>
      <c r="B102" s="59"/>
      <c r="C102" s="105"/>
      <c r="D102" s="105"/>
      <c r="E102" s="263" t="s">
        <v>89</v>
      </c>
      <c r="F102" s="263"/>
      <c r="G102" s="263"/>
      <c r="H102" s="263"/>
      <c r="I102" s="263"/>
      <c r="J102" s="105"/>
      <c r="K102" s="263" t="s">
        <v>100</v>
      </c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88">
        <f>'04 - Fotovoltaika'!J32</f>
        <v>19177.91</v>
      </c>
      <c r="AH102" s="289"/>
      <c r="AI102" s="289"/>
      <c r="AJ102" s="289"/>
      <c r="AK102" s="289"/>
      <c r="AL102" s="289"/>
      <c r="AM102" s="289"/>
      <c r="AN102" s="288">
        <f t="shared" si="0"/>
        <v>23013.489999999998</v>
      </c>
      <c r="AO102" s="289"/>
      <c r="AP102" s="289"/>
      <c r="AQ102" s="106" t="s">
        <v>93</v>
      </c>
      <c r="AR102" s="61"/>
      <c r="AS102" s="107">
        <v>0</v>
      </c>
      <c r="AT102" s="108">
        <f t="shared" si="1"/>
        <v>3835.58</v>
      </c>
      <c r="AU102" s="109">
        <f>'04 - Fotovoltaika'!P124</f>
        <v>0</v>
      </c>
      <c r="AV102" s="108">
        <f>'04 - Fotovoltaika'!J35</f>
        <v>0</v>
      </c>
      <c r="AW102" s="108">
        <f>'04 - Fotovoltaika'!J36</f>
        <v>3835.58</v>
      </c>
      <c r="AX102" s="108">
        <f>'04 - Fotovoltaika'!J37</f>
        <v>0</v>
      </c>
      <c r="AY102" s="108">
        <f>'04 - Fotovoltaika'!J38</f>
        <v>0</v>
      </c>
      <c r="AZ102" s="108">
        <f>'04 - Fotovoltaika'!F35</f>
        <v>0</v>
      </c>
      <c r="BA102" s="108">
        <f>'04 - Fotovoltaika'!F36</f>
        <v>19177.91</v>
      </c>
      <c r="BB102" s="108">
        <f>'04 - Fotovoltaika'!F37</f>
        <v>0</v>
      </c>
      <c r="BC102" s="108">
        <f>'04 - Fotovoltaika'!F38</f>
        <v>0</v>
      </c>
      <c r="BD102" s="110">
        <f>'04 - Fotovoltaika'!F39</f>
        <v>0</v>
      </c>
      <c r="BT102" s="111" t="s">
        <v>94</v>
      </c>
      <c r="BV102" s="111" t="s">
        <v>75</v>
      </c>
      <c r="BW102" s="111" t="s">
        <v>101</v>
      </c>
      <c r="BX102" s="111" t="s">
        <v>91</v>
      </c>
      <c r="CL102" s="111" t="s">
        <v>1</v>
      </c>
    </row>
    <row r="103" spans="1:91" s="4" customFormat="1" ht="16.5" customHeight="1">
      <c r="A103" s="94" t="s">
        <v>77</v>
      </c>
      <c r="B103" s="59"/>
      <c r="C103" s="105"/>
      <c r="D103" s="105"/>
      <c r="E103" s="263" t="s">
        <v>102</v>
      </c>
      <c r="F103" s="263"/>
      <c r="G103" s="263"/>
      <c r="H103" s="263"/>
      <c r="I103" s="263"/>
      <c r="J103" s="105"/>
      <c r="K103" s="263" t="s">
        <v>103</v>
      </c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88">
        <f>'05 - Bleskozvod a uzemnenie'!J32</f>
        <v>10276.82</v>
      </c>
      <c r="AH103" s="289"/>
      <c r="AI103" s="289"/>
      <c r="AJ103" s="289"/>
      <c r="AK103" s="289"/>
      <c r="AL103" s="289"/>
      <c r="AM103" s="289"/>
      <c r="AN103" s="288">
        <f t="shared" si="0"/>
        <v>12332.18</v>
      </c>
      <c r="AO103" s="289"/>
      <c r="AP103" s="289"/>
      <c r="AQ103" s="106" t="s">
        <v>93</v>
      </c>
      <c r="AR103" s="61"/>
      <c r="AS103" s="107">
        <v>0</v>
      </c>
      <c r="AT103" s="108">
        <f t="shared" si="1"/>
        <v>2055.36</v>
      </c>
      <c r="AU103" s="109">
        <f>'05 - Bleskozvod a uzemnenie'!P128</f>
        <v>0</v>
      </c>
      <c r="AV103" s="108">
        <f>'05 - Bleskozvod a uzemnenie'!J35</f>
        <v>0</v>
      </c>
      <c r="AW103" s="108">
        <f>'05 - Bleskozvod a uzemnenie'!J36</f>
        <v>2055.36</v>
      </c>
      <c r="AX103" s="108">
        <f>'05 - Bleskozvod a uzemnenie'!J37</f>
        <v>0</v>
      </c>
      <c r="AY103" s="108">
        <f>'05 - Bleskozvod a uzemnenie'!J38</f>
        <v>0</v>
      </c>
      <c r="AZ103" s="108">
        <f>'05 - Bleskozvod a uzemnenie'!F35</f>
        <v>0</v>
      </c>
      <c r="BA103" s="108">
        <f>'05 - Bleskozvod a uzemnenie'!F36</f>
        <v>10276.82</v>
      </c>
      <c r="BB103" s="108">
        <f>'05 - Bleskozvod a uzemnenie'!F37</f>
        <v>0</v>
      </c>
      <c r="BC103" s="108">
        <f>'05 - Bleskozvod a uzemnenie'!F38</f>
        <v>0</v>
      </c>
      <c r="BD103" s="110">
        <f>'05 - Bleskozvod a uzemnenie'!F39</f>
        <v>0</v>
      </c>
      <c r="BT103" s="111" t="s">
        <v>94</v>
      </c>
      <c r="BV103" s="111" t="s">
        <v>75</v>
      </c>
      <c r="BW103" s="111" t="s">
        <v>104</v>
      </c>
      <c r="BX103" s="111" t="s">
        <v>91</v>
      </c>
      <c r="CL103" s="111" t="s">
        <v>1</v>
      </c>
    </row>
    <row r="104" spans="1:91" s="7" customFormat="1" ht="16.5" customHeight="1">
      <c r="B104" s="95"/>
      <c r="C104" s="96"/>
      <c r="D104" s="262" t="s">
        <v>102</v>
      </c>
      <c r="E104" s="262"/>
      <c r="F104" s="262"/>
      <c r="G104" s="262"/>
      <c r="H104" s="262"/>
      <c r="I104" s="97"/>
      <c r="J104" s="262" t="s">
        <v>105</v>
      </c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2"/>
      <c r="AG104" s="291">
        <f>ROUND(SUM(AG105:AG106),2)</f>
        <v>41838.370000000003</v>
      </c>
      <c r="AH104" s="287"/>
      <c r="AI104" s="287"/>
      <c r="AJ104" s="287"/>
      <c r="AK104" s="287"/>
      <c r="AL104" s="287"/>
      <c r="AM104" s="287"/>
      <c r="AN104" s="286">
        <f t="shared" si="0"/>
        <v>50206.04</v>
      </c>
      <c r="AO104" s="287"/>
      <c r="AP104" s="287"/>
      <c r="AQ104" s="98" t="s">
        <v>80</v>
      </c>
      <c r="AR104" s="99"/>
      <c r="AS104" s="100">
        <f>ROUND(SUM(AS105:AS106),2)</f>
        <v>0</v>
      </c>
      <c r="AT104" s="101">
        <f t="shared" si="1"/>
        <v>8367.67</v>
      </c>
      <c r="AU104" s="102">
        <f>ROUND(SUM(AU105:AU106),5)</f>
        <v>267.48874000000001</v>
      </c>
      <c r="AV104" s="101">
        <f>ROUND(AZ104*L29,2)</f>
        <v>0</v>
      </c>
      <c r="AW104" s="101">
        <f>ROUND(BA104*L30,2)</f>
        <v>8367.67</v>
      </c>
      <c r="AX104" s="101">
        <f>ROUND(BB104*L29,2)</f>
        <v>0</v>
      </c>
      <c r="AY104" s="101">
        <f>ROUND(BC104*L30,2)</f>
        <v>0</v>
      </c>
      <c r="AZ104" s="101">
        <f>ROUND(SUM(AZ105:AZ106),2)</f>
        <v>0</v>
      </c>
      <c r="BA104" s="101">
        <f>ROUND(SUM(BA105:BA106),2)</f>
        <v>41838.370000000003</v>
      </c>
      <c r="BB104" s="101">
        <f>ROUND(SUM(BB105:BB106),2)</f>
        <v>0</v>
      </c>
      <c r="BC104" s="101">
        <f>ROUND(SUM(BC105:BC106),2)</f>
        <v>0</v>
      </c>
      <c r="BD104" s="103">
        <f>ROUND(SUM(BD105:BD106),2)</f>
        <v>0</v>
      </c>
      <c r="BS104" s="104" t="s">
        <v>72</v>
      </c>
      <c r="BT104" s="104" t="s">
        <v>81</v>
      </c>
      <c r="BV104" s="104" t="s">
        <v>75</v>
      </c>
      <c r="BW104" s="104" t="s">
        <v>106</v>
      </c>
      <c r="BX104" s="104" t="s">
        <v>5</v>
      </c>
      <c r="CL104" s="104" t="s">
        <v>1</v>
      </c>
      <c r="CM104" s="104" t="s">
        <v>73</v>
      </c>
    </row>
    <row r="105" spans="1:91" s="4" customFormat="1" ht="16.5" customHeight="1">
      <c r="A105" s="94" t="s">
        <v>77</v>
      </c>
      <c r="B105" s="59"/>
      <c r="C105" s="105"/>
      <c r="D105" s="105"/>
      <c r="E105" s="263" t="s">
        <v>102</v>
      </c>
      <c r="F105" s="263"/>
      <c r="G105" s="263"/>
      <c r="H105" s="263"/>
      <c r="I105" s="263"/>
      <c r="J105" s="105"/>
      <c r="K105" s="263" t="s">
        <v>105</v>
      </c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88">
        <f>'05 - Ústredné vykurovanie'!J30</f>
        <v>32088.43</v>
      </c>
      <c r="AH105" s="289"/>
      <c r="AI105" s="289"/>
      <c r="AJ105" s="289"/>
      <c r="AK105" s="289"/>
      <c r="AL105" s="289"/>
      <c r="AM105" s="289"/>
      <c r="AN105" s="288">
        <f t="shared" si="0"/>
        <v>38506.120000000003</v>
      </c>
      <c r="AO105" s="289"/>
      <c r="AP105" s="289"/>
      <c r="AQ105" s="106" t="s">
        <v>93</v>
      </c>
      <c r="AR105" s="61"/>
      <c r="AS105" s="107">
        <v>0</v>
      </c>
      <c r="AT105" s="108">
        <f t="shared" si="1"/>
        <v>6417.69</v>
      </c>
      <c r="AU105" s="109">
        <f>'05 - Ústredné vykurovanie'!P125</f>
        <v>267.48873989999998</v>
      </c>
      <c r="AV105" s="108">
        <f>'05 - Ústredné vykurovanie'!J33</f>
        <v>0</v>
      </c>
      <c r="AW105" s="108">
        <f>'05 - Ústredné vykurovanie'!J34</f>
        <v>6417.69</v>
      </c>
      <c r="AX105" s="108">
        <f>'05 - Ústredné vykurovanie'!J35</f>
        <v>0</v>
      </c>
      <c r="AY105" s="108">
        <f>'05 - Ústredné vykurovanie'!J36</f>
        <v>0</v>
      </c>
      <c r="AZ105" s="108">
        <f>'05 - Ústredné vykurovanie'!F33</f>
        <v>0</v>
      </c>
      <c r="BA105" s="108">
        <f>'05 - Ústredné vykurovanie'!F34</f>
        <v>32088.43</v>
      </c>
      <c r="BB105" s="108">
        <f>'05 - Ústredné vykurovanie'!F35</f>
        <v>0</v>
      </c>
      <c r="BC105" s="108">
        <f>'05 - Ústredné vykurovanie'!F36</f>
        <v>0</v>
      </c>
      <c r="BD105" s="110">
        <f>'05 - Ústredné vykurovanie'!F37</f>
        <v>0</v>
      </c>
      <c r="BT105" s="111" t="s">
        <v>94</v>
      </c>
      <c r="BU105" s="111" t="s">
        <v>107</v>
      </c>
      <c r="BV105" s="111" t="s">
        <v>75</v>
      </c>
      <c r="BW105" s="111" t="s">
        <v>106</v>
      </c>
      <c r="BX105" s="111" t="s">
        <v>5</v>
      </c>
      <c r="CL105" s="111" t="s">
        <v>1</v>
      </c>
      <c r="CM105" s="111" t="s">
        <v>73</v>
      </c>
    </row>
    <row r="106" spans="1:91" s="4" customFormat="1" ht="16.5" customHeight="1">
      <c r="A106" s="94" t="s">
        <v>77</v>
      </c>
      <c r="B106" s="59"/>
      <c r="C106" s="105"/>
      <c r="D106" s="105"/>
      <c r="E106" s="263" t="s">
        <v>78</v>
      </c>
      <c r="F106" s="263"/>
      <c r="G106" s="263"/>
      <c r="H106" s="263"/>
      <c r="I106" s="263"/>
      <c r="J106" s="105"/>
      <c r="K106" s="263" t="s">
        <v>108</v>
      </c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88">
        <f>'01 - Kotolňa - časť Meran...'!J32</f>
        <v>9749.94</v>
      </c>
      <c r="AH106" s="289"/>
      <c r="AI106" s="289"/>
      <c r="AJ106" s="289"/>
      <c r="AK106" s="289"/>
      <c r="AL106" s="289"/>
      <c r="AM106" s="289"/>
      <c r="AN106" s="288">
        <f t="shared" si="0"/>
        <v>11699.93</v>
      </c>
      <c r="AO106" s="289"/>
      <c r="AP106" s="289"/>
      <c r="AQ106" s="106" t="s">
        <v>93</v>
      </c>
      <c r="AR106" s="61"/>
      <c r="AS106" s="107">
        <v>0</v>
      </c>
      <c r="AT106" s="108">
        <f t="shared" si="1"/>
        <v>1949.99</v>
      </c>
      <c r="AU106" s="109">
        <f>'01 - Kotolňa - časť Meran...'!P126</f>
        <v>0</v>
      </c>
      <c r="AV106" s="108">
        <f>'01 - Kotolňa - časť Meran...'!J35</f>
        <v>0</v>
      </c>
      <c r="AW106" s="108">
        <f>'01 - Kotolňa - časť Meran...'!J36</f>
        <v>1949.99</v>
      </c>
      <c r="AX106" s="108">
        <f>'01 - Kotolňa - časť Meran...'!J37</f>
        <v>0</v>
      </c>
      <c r="AY106" s="108">
        <f>'01 - Kotolňa - časť Meran...'!J38</f>
        <v>0</v>
      </c>
      <c r="AZ106" s="108">
        <f>'01 - Kotolňa - časť Meran...'!F35</f>
        <v>0</v>
      </c>
      <c r="BA106" s="108">
        <f>'01 - Kotolňa - časť Meran...'!F36</f>
        <v>9749.94</v>
      </c>
      <c r="BB106" s="108">
        <f>'01 - Kotolňa - časť Meran...'!F37</f>
        <v>0</v>
      </c>
      <c r="BC106" s="108">
        <f>'01 - Kotolňa - časť Meran...'!F38</f>
        <v>0</v>
      </c>
      <c r="BD106" s="110">
        <f>'01 - Kotolňa - časť Meran...'!F39</f>
        <v>0</v>
      </c>
      <c r="BT106" s="111" t="s">
        <v>94</v>
      </c>
      <c r="BV106" s="111" t="s">
        <v>75</v>
      </c>
      <c r="BW106" s="111" t="s">
        <v>109</v>
      </c>
      <c r="BX106" s="111" t="s">
        <v>106</v>
      </c>
      <c r="CL106" s="111" t="s">
        <v>1</v>
      </c>
    </row>
    <row r="107" spans="1:91" s="7" customFormat="1" ht="16.5" customHeight="1">
      <c r="A107" s="94" t="s">
        <v>77</v>
      </c>
      <c r="B107" s="95"/>
      <c r="C107" s="96"/>
      <c r="D107" s="262" t="s">
        <v>110</v>
      </c>
      <c r="E107" s="262"/>
      <c r="F107" s="262"/>
      <c r="G107" s="262"/>
      <c r="H107" s="262"/>
      <c r="I107" s="97"/>
      <c r="J107" s="262" t="s">
        <v>111</v>
      </c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2"/>
      <c r="AC107" s="262"/>
      <c r="AD107" s="262"/>
      <c r="AE107" s="262"/>
      <c r="AF107" s="262"/>
      <c r="AG107" s="286">
        <f>'06 - Plynoinštalácia'!J30</f>
        <v>3440.91</v>
      </c>
      <c r="AH107" s="287"/>
      <c r="AI107" s="287"/>
      <c r="AJ107" s="287"/>
      <c r="AK107" s="287"/>
      <c r="AL107" s="287"/>
      <c r="AM107" s="287"/>
      <c r="AN107" s="286">
        <f t="shared" si="0"/>
        <v>4129.09</v>
      </c>
      <c r="AO107" s="287"/>
      <c r="AP107" s="287"/>
      <c r="AQ107" s="98" t="s">
        <v>80</v>
      </c>
      <c r="AR107" s="99"/>
      <c r="AS107" s="100">
        <v>0</v>
      </c>
      <c r="AT107" s="101">
        <f t="shared" si="1"/>
        <v>688.18</v>
      </c>
      <c r="AU107" s="102">
        <f>'06 - Plynoinštalácia'!P125</f>
        <v>58.371615800000001</v>
      </c>
      <c r="AV107" s="101">
        <f>'06 - Plynoinštalácia'!J33</f>
        <v>0</v>
      </c>
      <c r="AW107" s="101">
        <f>'06 - Plynoinštalácia'!J34</f>
        <v>688.18</v>
      </c>
      <c r="AX107" s="101">
        <f>'06 - Plynoinštalácia'!J35</f>
        <v>0</v>
      </c>
      <c r="AY107" s="101">
        <f>'06 - Plynoinštalácia'!J36</f>
        <v>0</v>
      </c>
      <c r="AZ107" s="101">
        <f>'06 - Plynoinštalácia'!F33</f>
        <v>0</v>
      </c>
      <c r="BA107" s="101">
        <f>'06 - Plynoinštalácia'!F34</f>
        <v>3440.91</v>
      </c>
      <c r="BB107" s="101">
        <f>'06 - Plynoinštalácia'!F35</f>
        <v>0</v>
      </c>
      <c r="BC107" s="101">
        <f>'06 - Plynoinštalácia'!F36</f>
        <v>0</v>
      </c>
      <c r="BD107" s="103">
        <f>'06 - Plynoinštalácia'!F37</f>
        <v>0</v>
      </c>
      <c r="BT107" s="104" t="s">
        <v>81</v>
      </c>
      <c r="BV107" s="104" t="s">
        <v>75</v>
      </c>
      <c r="BW107" s="104" t="s">
        <v>112</v>
      </c>
      <c r="BX107" s="104" t="s">
        <v>5</v>
      </c>
      <c r="CL107" s="104" t="s">
        <v>1</v>
      </c>
      <c r="CM107" s="104" t="s">
        <v>73</v>
      </c>
    </row>
    <row r="108" spans="1:91" s="7" customFormat="1" ht="16.5" customHeight="1">
      <c r="A108" s="94" t="s">
        <v>77</v>
      </c>
      <c r="B108" s="95"/>
      <c r="C108" s="96"/>
      <c r="D108" s="262" t="s">
        <v>113</v>
      </c>
      <c r="E108" s="262"/>
      <c r="F108" s="262"/>
      <c r="G108" s="262"/>
      <c r="H108" s="262"/>
      <c r="I108" s="97"/>
      <c r="J108" s="262" t="s">
        <v>114</v>
      </c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F108" s="262"/>
      <c r="AG108" s="286">
        <f>'07 - Elektrická požiarna ...'!J30</f>
        <v>12578.07</v>
      </c>
      <c r="AH108" s="287"/>
      <c r="AI108" s="287"/>
      <c r="AJ108" s="287"/>
      <c r="AK108" s="287"/>
      <c r="AL108" s="287"/>
      <c r="AM108" s="287"/>
      <c r="AN108" s="286">
        <f t="shared" si="0"/>
        <v>15093.68</v>
      </c>
      <c r="AO108" s="287"/>
      <c r="AP108" s="287"/>
      <c r="AQ108" s="98" t="s">
        <v>80</v>
      </c>
      <c r="AR108" s="99"/>
      <c r="AS108" s="100">
        <v>0</v>
      </c>
      <c r="AT108" s="101">
        <f t="shared" si="1"/>
        <v>2515.61</v>
      </c>
      <c r="AU108" s="102">
        <f>'07 - Elektrická požiarna ...'!P122</f>
        <v>0</v>
      </c>
      <c r="AV108" s="101">
        <f>'07 - Elektrická požiarna ...'!J33</f>
        <v>0</v>
      </c>
      <c r="AW108" s="101">
        <f>'07 - Elektrická požiarna ...'!J34</f>
        <v>2515.61</v>
      </c>
      <c r="AX108" s="101">
        <f>'07 - Elektrická požiarna ...'!J35</f>
        <v>0</v>
      </c>
      <c r="AY108" s="101">
        <f>'07 - Elektrická požiarna ...'!J36</f>
        <v>0</v>
      </c>
      <c r="AZ108" s="101">
        <f>'07 - Elektrická požiarna ...'!F33</f>
        <v>0</v>
      </c>
      <c r="BA108" s="101">
        <f>'07 - Elektrická požiarna ...'!F34</f>
        <v>12578.07</v>
      </c>
      <c r="BB108" s="101">
        <f>'07 - Elektrická požiarna ...'!F35</f>
        <v>0</v>
      </c>
      <c r="BC108" s="101">
        <f>'07 - Elektrická požiarna ...'!F36</f>
        <v>0</v>
      </c>
      <c r="BD108" s="103">
        <f>'07 - Elektrická požiarna ...'!F37</f>
        <v>0</v>
      </c>
      <c r="BT108" s="104" t="s">
        <v>81</v>
      </c>
      <c r="BV108" s="104" t="s">
        <v>75</v>
      </c>
      <c r="BW108" s="104" t="s">
        <v>115</v>
      </c>
      <c r="BX108" s="104" t="s">
        <v>5</v>
      </c>
      <c r="CL108" s="104" t="s">
        <v>1</v>
      </c>
      <c r="CM108" s="104" t="s">
        <v>73</v>
      </c>
    </row>
    <row r="109" spans="1:91" s="7" customFormat="1" ht="16.5" customHeight="1">
      <c r="A109" s="94" t="s">
        <v>77</v>
      </c>
      <c r="B109" s="95"/>
      <c r="C109" s="96"/>
      <c r="D109" s="262" t="s">
        <v>116</v>
      </c>
      <c r="E109" s="262"/>
      <c r="F109" s="262"/>
      <c r="G109" s="262"/>
      <c r="H109" s="262"/>
      <c r="I109" s="97"/>
      <c r="J109" s="262" t="s">
        <v>117</v>
      </c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86">
        <f>'08 - Hlasová signalizácia...'!J30</f>
        <v>15776.01</v>
      </c>
      <c r="AH109" s="287"/>
      <c r="AI109" s="287"/>
      <c r="AJ109" s="287"/>
      <c r="AK109" s="287"/>
      <c r="AL109" s="287"/>
      <c r="AM109" s="287"/>
      <c r="AN109" s="286">
        <f t="shared" si="0"/>
        <v>18931.21</v>
      </c>
      <c r="AO109" s="287"/>
      <c r="AP109" s="287"/>
      <c r="AQ109" s="98" t="s">
        <v>80</v>
      </c>
      <c r="AR109" s="99"/>
      <c r="AS109" s="100">
        <v>0</v>
      </c>
      <c r="AT109" s="101">
        <f t="shared" si="1"/>
        <v>3155.2</v>
      </c>
      <c r="AU109" s="102">
        <f>'08 - Hlasová signalizácia...'!P126</f>
        <v>0</v>
      </c>
      <c r="AV109" s="101">
        <f>'08 - Hlasová signalizácia...'!J33</f>
        <v>0</v>
      </c>
      <c r="AW109" s="101">
        <f>'08 - Hlasová signalizácia...'!J34</f>
        <v>3155.2</v>
      </c>
      <c r="AX109" s="101">
        <f>'08 - Hlasová signalizácia...'!J35</f>
        <v>0</v>
      </c>
      <c r="AY109" s="101">
        <f>'08 - Hlasová signalizácia...'!J36</f>
        <v>0</v>
      </c>
      <c r="AZ109" s="101">
        <f>'08 - Hlasová signalizácia...'!F33</f>
        <v>0</v>
      </c>
      <c r="BA109" s="101">
        <f>'08 - Hlasová signalizácia...'!F34</f>
        <v>15776.01</v>
      </c>
      <c r="BB109" s="101">
        <f>'08 - Hlasová signalizácia...'!F35</f>
        <v>0</v>
      </c>
      <c r="BC109" s="101">
        <f>'08 - Hlasová signalizácia...'!F36</f>
        <v>0</v>
      </c>
      <c r="BD109" s="103">
        <f>'08 - Hlasová signalizácia...'!F37</f>
        <v>0</v>
      </c>
      <c r="BT109" s="104" t="s">
        <v>81</v>
      </c>
      <c r="BV109" s="104" t="s">
        <v>75</v>
      </c>
      <c r="BW109" s="104" t="s">
        <v>118</v>
      </c>
      <c r="BX109" s="104" t="s">
        <v>5</v>
      </c>
      <c r="CL109" s="104" t="s">
        <v>1</v>
      </c>
      <c r="CM109" s="104" t="s">
        <v>73</v>
      </c>
    </row>
    <row r="110" spans="1:91" s="7" customFormat="1" ht="24.75" customHeight="1">
      <c r="A110" s="94" t="s">
        <v>77</v>
      </c>
      <c r="B110" s="95"/>
      <c r="C110" s="96"/>
      <c r="D110" s="262" t="s">
        <v>119</v>
      </c>
      <c r="E110" s="262"/>
      <c r="F110" s="262"/>
      <c r="G110" s="262"/>
      <c r="H110" s="262"/>
      <c r="I110" s="97"/>
      <c r="J110" s="262" t="s">
        <v>120</v>
      </c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86">
        <f>'09 - Zariadenie na odvod ...'!J30</f>
        <v>18417.849999999999</v>
      </c>
      <c r="AH110" s="287"/>
      <c r="AI110" s="287"/>
      <c r="AJ110" s="287"/>
      <c r="AK110" s="287"/>
      <c r="AL110" s="287"/>
      <c r="AM110" s="287"/>
      <c r="AN110" s="286">
        <f t="shared" si="0"/>
        <v>22101.42</v>
      </c>
      <c r="AO110" s="287"/>
      <c r="AP110" s="287"/>
      <c r="AQ110" s="98" t="s">
        <v>80</v>
      </c>
      <c r="AR110" s="99"/>
      <c r="AS110" s="100">
        <v>0</v>
      </c>
      <c r="AT110" s="101">
        <f t="shared" si="1"/>
        <v>3683.57</v>
      </c>
      <c r="AU110" s="102">
        <f>'09 - Zariadenie na odvod ...'!P122</f>
        <v>16.974</v>
      </c>
      <c r="AV110" s="101">
        <f>'09 - Zariadenie na odvod ...'!J33</f>
        <v>0</v>
      </c>
      <c r="AW110" s="101">
        <f>'09 - Zariadenie na odvod ...'!J34</f>
        <v>3683.57</v>
      </c>
      <c r="AX110" s="101">
        <f>'09 - Zariadenie na odvod ...'!J35</f>
        <v>0</v>
      </c>
      <c r="AY110" s="101">
        <f>'09 - Zariadenie na odvod ...'!J36</f>
        <v>0</v>
      </c>
      <c r="AZ110" s="101">
        <f>'09 - Zariadenie na odvod ...'!F33</f>
        <v>0</v>
      </c>
      <c r="BA110" s="101">
        <f>'09 - Zariadenie na odvod ...'!F34</f>
        <v>18417.849999999999</v>
      </c>
      <c r="BB110" s="101">
        <f>'09 - Zariadenie na odvod ...'!F35</f>
        <v>0</v>
      </c>
      <c r="BC110" s="101">
        <f>'09 - Zariadenie na odvod ...'!F36</f>
        <v>0</v>
      </c>
      <c r="BD110" s="103">
        <f>'09 - Zariadenie na odvod ...'!F37</f>
        <v>0</v>
      </c>
      <c r="BT110" s="104" t="s">
        <v>81</v>
      </c>
      <c r="BV110" s="104" t="s">
        <v>75</v>
      </c>
      <c r="BW110" s="104" t="s">
        <v>121</v>
      </c>
      <c r="BX110" s="104" t="s">
        <v>5</v>
      </c>
      <c r="CL110" s="104" t="s">
        <v>1</v>
      </c>
      <c r="CM110" s="104" t="s">
        <v>73</v>
      </c>
    </row>
    <row r="111" spans="1:91" s="7" customFormat="1" ht="16.5" customHeight="1">
      <c r="A111" s="94" t="s">
        <v>77</v>
      </c>
      <c r="B111" s="95"/>
      <c r="C111" s="96"/>
      <c r="D111" s="262" t="s">
        <v>122</v>
      </c>
      <c r="E111" s="262"/>
      <c r="F111" s="262"/>
      <c r="G111" s="262"/>
      <c r="H111" s="262"/>
      <c r="I111" s="97"/>
      <c r="J111" s="262" t="s">
        <v>123</v>
      </c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86">
        <f>'10 - Vzduchotechnika - re...'!J30</f>
        <v>25755.48</v>
      </c>
      <c r="AH111" s="287"/>
      <c r="AI111" s="287"/>
      <c r="AJ111" s="287"/>
      <c r="AK111" s="287"/>
      <c r="AL111" s="287"/>
      <c r="AM111" s="287"/>
      <c r="AN111" s="286">
        <f t="shared" si="0"/>
        <v>30906.58</v>
      </c>
      <c r="AO111" s="287"/>
      <c r="AP111" s="287"/>
      <c r="AQ111" s="98" t="s">
        <v>80</v>
      </c>
      <c r="AR111" s="99"/>
      <c r="AS111" s="112">
        <v>0</v>
      </c>
      <c r="AT111" s="113">
        <f t="shared" si="1"/>
        <v>5151.1000000000004</v>
      </c>
      <c r="AU111" s="114">
        <f>'10 - Vzduchotechnika - re...'!P122</f>
        <v>25.454000000000001</v>
      </c>
      <c r="AV111" s="113">
        <f>'10 - Vzduchotechnika - re...'!J33</f>
        <v>0</v>
      </c>
      <c r="AW111" s="113">
        <f>'10 - Vzduchotechnika - re...'!J34</f>
        <v>5151.1000000000004</v>
      </c>
      <c r="AX111" s="113">
        <f>'10 - Vzduchotechnika - re...'!J35</f>
        <v>0</v>
      </c>
      <c r="AY111" s="113">
        <f>'10 - Vzduchotechnika - re...'!J36</f>
        <v>0</v>
      </c>
      <c r="AZ111" s="113">
        <f>'10 - Vzduchotechnika - re...'!F33</f>
        <v>0</v>
      </c>
      <c r="BA111" s="113">
        <f>'10 - Vzduchotechnika - re...'!F34</f>
        <v>25755.48</v>
      </c>
      <c r="BB111" s="113">
        <f>'10 - Vzduchotechnika - re...'!F35</f>
        <v>0</v>
      </c>
      <c r="BC111" s="113">
        <f>'10 - Vzduchotechnika - re...'!F36</f>
        <v>0</v>
      </c>
      <c r="BD111" s="115">
        <f>'10 - Vzduchotechnika - re...'!F37</f>
        <v>0</v>
      </c>
      <c r="BT111" s="104" t="s">
        <v>81</v>
      </c>
      <c r="BV111" s="104" t="s">
        <v>75</v>
      </c>
      <c r="BW111" s="104" t="s">
        <v>124</v>
      </c>
      <c r="BX111" s="104" t="s">
        <v>5</v>
      </c>
      <c r="CL111" s="104" t="s">
        <v>1</v>
      </c>
      <c r="CM111" s="104" t="s">
        <v>73</v>
      </c>
    </row>
    <row r="112" spans="1:91" s="2" customFormat="1" ht="30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6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s="2" customFormat="1" ht="6.95" customHeight="1">
      <c r="A113" s="31"/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36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</sheetData>
  <sheetProtection algorithmName="SHA-512" hashValue="vQYVor8dWTXvsqIZ2z/mEv4vIFwFXTdvbFLAx6zD1TZOarIdcCCw7oNNgsNCtXnvl7j4Zv/mC5+om/AP1sIjAw==" saltValue="BW9uiHh3Ne6GOGT8gJu3gmiGrK7FFSUy8rX9m8P1sZvnPF/uBTdmu3HlZN//D8owZ2xYh+FLxbAgVqRGtRlOBA==" spinCount="100000" sheet="1" objects="1" scenarios="1" formatColumns="0" formatRows="0"/>
  <mergeCells count="104">
    <mergeCell ref="AN110:AP110"/>
    <mergeCell ref="AG110:AM110"/>
    <mergeCell ref="AN111:AP111"/>
    <mergeCell ref="AG111:AM111"/>
    <mergeCell ref="AN94:AP94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95:AM95"/>
    <mergeCell ref="AG92:AM92"/>
    <mergeCell ref="AG96:AM96"/>
    <mergeCell ref="AM90:AP90"/>
    <mergeCell ref="AM87:AN87"/>
    <mergeCell ref="AM89:AP89"/>
    <mergeCell ref="AN97:AP97"/>
    <mergeCell ref="AN95:AP95"/>
    <mergeCell ref="AN96:AP96"/>
    <mergeCell ref="AN92:AP92"/>
    <mergeCell ref="AS89:AT91"/>
    <mergeCell ref="D109:H109"/>
    <mergeCell ref="J109:AF109"/>
    <mergeCell ref="D110:H110"/>
    <mergeCell ref="J110:AF110"/>
    <mergeCell ref="D111:H111"/>
    <mergeCell ref="J111:AF111"/>
    <mergeCell ref="AG94:AM9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L85:AO85"/>
    <mergeCell ref="E105:I105"/>
    <mergeCell ref="K105:AF105"/>
    <mergeCell ref="E106:I106"/>
    <mergeCell ref="K106:AF106"/>
    <mergeCell ref="D107:H107"/>
    <mergeCell ref="J107:AF107"/>
    <mergeCell ref="D108:H108"/>
    <mergeCell ref="J108:AF108"/>
    <mergeCell ref="AG102:AM102"/>
    <mergeCell ref="AG101:AM101"/>
    <mergeCell ref="AG100:AM100"/>
    <mergeCell ref="AG103:AM103"/>
    <mergeCell ref="AG99:AM99"/>
    <mergeCell ref="AG104:AM104"/>
    <mergeCell ref="AG98:AM98"/>
    <mergeCell ref="AN102:AP102"/>
    <mergeCell ref="AN103:AP103"/>
    <mergeCell ref="AN101:AP101"/>
    <mergeCell ref="AN100:AP100"/>
    <mergeCell ref="AN99:AP99"/>
    <mergeCell ref="AN98:AP98"/>
    <mergeCell ref="AN104:AP104"/>
    <mergeCell ref="AN105:AP105"/>
    <mergeCell ref="C92:G92"/>
    <mergeCell ref="D97:H97"/>
    <mergeCell ref="D104:H104"/>
    <mergeCell ref="D98:H98"/>
    <mergeCell ref="D95:H95"/>
    <mergeCell ref="D96:H96"/>
    <mergeCell ref="E103:I103"/>
    <mergeCell ref="E102:I102"/>
    <mergeCell ref="E101:I101"/>
    <mergeCell ref="E100:I100"/>
    <mergeCell ref="E99:I99"/>
    <mergeCell ref="I92:AF92"/>
    <mergeCell ref="J97:AF97"/>
    <mergeCell ref="J96:AF96"/>
    <mergeCell ref="J104:AF104"/>
    <mergeCell ref="J98:AF98"/>
    <mergeCell ref="J95:AF95"/>
    <mergeCell ref="K101:AF101"/>
    <mergeCell ref="K102:AF102"/>
    <mergeCell ref="K103:AF103"/>
    <mergeCell ref="K99:AF99"/>
    <mergeCell ref="K100:AF100"/>
  </mergeCells>
  <hyperlinks>
    <hyperlink ref="A95" location="'01 - Búracie práce'!C2" display="/"/>
    <hyperlink ref="A96" location="'02 - Architektonicko-stav...'!C2" display="/"/>
    <hyperlink ref="A97" location="'03 - Zdravotechnika'!C2" display="/"/>
    <hyperlink ref="A99" location="'01 - Svetelná a zásuvková...'!C2" display="/"/>
    <hyperlink ref="A100" location="'02 - Slaboprúdové rozvody...'!C2" display="/"/>
    <hyperlink ref="A101" location="'03 - Javisková technológi...'!C2" display="/"/>
    <hyperlink ref="A102" location="'04 - Fotovoltaika'!C2" display="/"/>
    <hyperlink ref="A103" location="'05 - Bleskozvod a uzemnenie'!C2" display="/"/>
    <hyperlink ref="A105" location="'05 - Ústredné vykurovanie'!C2" display="/"/>
    <hyperlink ref="A106" location="'01 - Kotolňa - časť Meran...'!C2" display="/"/>
    <hyperlink ref="A107" location="'06 - Plynoinštalácia'!C2" display="/"/>
    <hyperlink ref="A108" location="'07 - Elektrická požiarna ...'!C2" display="/"/>
    <hyperlink ref="A109" location="'08 - Hlasová signalizácia...'!C2" display="/"/>
    <hyperlink ref="A110" location="'09 - Zariadenie na odvod ...'!C2" display="/"/>
    <hyperlink ref="A111" location="'10 - Vzduchotechnika - re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56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106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2654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ROUND(J125, 2)</f>
        <v>32088.43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ROUND((SUM(BE125:BE255)),  2)</f>
        <v>0</v>
      </c>
      <c r="G33" s="132"/>
      <c r="H33" s="132"/>
      <c r="I33" s="133">
        <v>0.2</v>
      </c>
      <c r="J33" s="131">
        <f>ROUND(((SUM(BE125:BE255))*I33),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ROUND((SUM(BF125:BF255)),  2)</f>
        <v>32088.43</v>
      </c>
      <c r="G34" s="31"/>
      <c r="H34" s="31"/>
      <c r="I34" s="135">
        <v>0.2</v>
      </c>
      <c r="J34" s="134">
        <f>ROUND(((SUM(BF125:BF255))*I34),  2)</f>
        <v>6417.69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ROUND((SUM(BG125:BG255)),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ROUND((SUM(BH125:BH255)),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ROUND((SUM(BI125:BI255)),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38506.120000000003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05 - Ústredné vykurovanie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J125</f>
        <v>32088.43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136</v>
      </c>
      <c r="E97" s="161"/>
      <c r="F97" s="161"/>
      <c r="G97" s="161"/>
      <c r="H97" s="161"/>
      <c r="I97" s="161"/>
      <c r="J97" s="162">
        <f>J126</f>
        <v>30106.760000000002</v>
      </c>
      <c r="K97" s="159"/>
      <c r="L97" s="163"/>
    </row>
    <row r="98" spans="1:31" s="10" customFormat="1" ht="19.899999999999999" customHeight="1">
      <c r="B98" s="164"/>
      <c r="C98" s="105"/>
      <c r="D98" s="165" t="s">
        <v>138</v>
      </c>
      <c r="E98" s="166"/>
      <c r="F98" s="166"/>
      <c r="G98" s="166"/>
      <c r="H98" s="166"/>
      <c r="I98" s="166"/>
      <c r="J98" s="167">
        <f>J127</f>
        <v>304.61</v>
      </c>
      <c r="K98" s="105"/>
      <c r="L98" s="168"/>
    </row>
    <row r="99" spans="1:31" s="10" customFormat="1" ht="19.899999999999999" customHeight="1">
      <c r="B99" s="164"/>
      <c r="C99" s="105"/>
      <c r="D99" s="165" t="s">
        <v>140</v>
      </c>
      <c r="E99" s="166"/>
      <c r="F99" s="166"/>
      <c r="G99" s="166"/>
      <c r="H99" s="166"/>
      <c r="I99" s="166"/>
      <c r="J99" s="167">
        <f>J147</f>
        <v>7381.5</v>
      </c>
      <c r="K99" s="105"/>
      <c r="L99" s="168"/>
    </row>
    <row r="100" spans="1:31" s="10" customFormat="1" ht="19.899999999999999" customHeight="1">
      <c r="B100" s="164"/>
      <c r="C100" s="105"/>
      <c r="D100" s="165" t="s">
        <v>2655</v>
      </c>
      <c r="E100" s="166"/>
      <c r="F100" s="166"/>
      <c r="G100" s="166"/>
      <c r="H100" s="166"/>
      <c r="I100" s="166"/>
      <c r="J100" s="167">
        <f>J164</f>
        <v>141.10999999999999</v>
      </c>
      <c r="K100" s="105"/>
      <c r="L100" s="168"/>
    </row>
    <row r="101" spans="1:31" s="10" customFormat="1" ht="19.899999999999999" customHeight="1">
      <c r="B101" s="164"/>
      <c r="C101" s="105"/>
      <c r="D101" s="165" t="s">
        <v>2656</v>
      </c>
      <c r="E101" s="166"/>
      <c r="F101" s="166"/>
      <c r="G101" s="166"/>
      <c r="H101" s="166"/>
      <c r="I101" s="166"/>
      <c r="J101" s="167">
        <f>J169</f>
        <v>12481.050000000001</v>
      </c>
      <c r="K101" s="105"/>
      <c r="L101" s="168"/>
    </row>
    <row r="102" spans="1:31" s="10" customFormat="1" ht="19.899999999999999" customHeight="1">
      <c r="B102" s="164"/>
      <c r="C102" s="105"/>
      <c r="D102" s="165" t="s">
        <v>2657</v>
      </c>
      <c r="E102" s="166"/>
      <c r="F102" s="166"/>
      <c r="G102" s="166"/>
      <c r="H102" s="166"/>
      <c r="I102" s="166"/>
      <c r="J102" s="167">
        <f>J207</f>
        <v>1890.75</v>
      </c>
      <c r="K102" s="105"/>
      <c r="L102" s="168"/>
    </row>
    <row r="103" spans="1:31" s="10" customFormat="1" ht="19.899999999999999" customHeight="1">
      <c r="B103" s="164"/>
      <c r="C103" s="105"/>
      <c r="D103" s="165" t="s">
        <v>2658</v>
      </c>
      <c r="E103" s="166"/>
      <c r="F103" s="166"/>
      <c r="G103" s="166"/>
      <c r="H103" s="166"/>
      <c r="I103" s="166"/>
      <c r="J103" s="167">
        <f>J229</f>
        <v>7907.74</v>
      </c>
      <c r="K103" s="105"/>
      <c r="L103" s="168"/>
    </row>
    <row r="104" spans="1:31" s="9" customFormat="1" ht="24.95" customHeight="1">
      <c r="B104" s="158"/>
      <c r="C104" s="159"/>
      <c r="D104" s="160" t="s">
        <v>2659</v>
      </c>
      <c r="E104" s="161"/>
      <c r="F104" s="161"/>
      <c r="G104" s="161"/>
      <c r="H104" s="161"/>
      <c r="I104" s="161"/>
      <c r="J104" s="162">
        <f>J252</f>
        <v>622.79999999999995</v>
      </c>
      <c r="K104" s="159"/>
      <c r="L104" s="163"/>
    </row>
    <row r="105" spans="1:31" s="9" customFormat="1" ht="24.95" customHeight="1">
      <c r="B105" s="158"/>
      <c r="C105" s="159"/>
      <c r="D105" s="160" t="s">
        <v>150</v>
      </c>
      <c r="E105" s="161"/>
      <c r="F105" s="161"/>
      <c r="G105" s="161"/>
      <c r="H105" s="161"/>
      <c r="I105" s="161"/>
      <c r="J105" s="162">
        <f>J254</f>
        <v>1358.87</v>
      </c>
      <c r="K105" s="159"/>
      <c r="L105" s="163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3" t="s">
        <v>151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8" t="s">
        <v>13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6.25" customHeight="1">
      <c r="A115" s="31"/>
      <c r="B115" s="32"/>
      <c r="C115" s="33"/>
      <c r="D115" s="33"/>
      <c r="E115" s="309" t="str">
        <f>E7</f>
        <v>ZNÍŽENIE ENERGITECKEJ NÁROČNOSTI BUDOVY OcÚ S KULTÚRNYM DOMOM ZVONČIN</v>
      </c>
      <c r="F115" s="310"/>
      <c r="G115" s="310"/>
      <c r="H115" s="310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8" t="s">
        <v>126</v>
      </c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65" t="str">
        <f>E9</f>
        <v>05 - Ústredné vykurovanie</v>
      </c>
      <c r="F117" s="311"/>
      <c r="G117" s="311"/>
      <c r="H117" s="311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8" t="s">
        <v>17</v>
      </c>
      <c r="D119" s="33"/>
      <c r="E119" s="33"/>
      <c r="F119" s="26" t="str">
        <f>F12</f>
        <v>ZVONČIN</v>
      </c>
      <c r="G119" s="33"/>
      <c r="H119" s="33"/>
      <c r="I119" s="28" t="s">
        <v>19</v>
      </c>
      <c r="J119" s="67" t="str">
        <f>IF(J12="","",J12)</f>
        <v>24. 4. 2023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8" t="s">
        <v>21</v>
      </c>
      <c r="D121" s="33"/>
      <c r="E121" s="33"/>
      <c r="F121" s="26" t="str">
        <f>E15</f>
        <v>Obec Zvončín</v>
      </c>
      <c r="G121" s="33"/>
      <c r="H121" s="33"/>
      <c r="I121" s="28" t="s">
        <v>27</v>
      </c>
      <c r="J121" s="29" t="str">
        <f>E21</f>
        <v>HR PROJECT, s.r.o.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8" t="s">
        <v>25</v>
      </c>
      <c r="D122" s="33"/>
      <c r="E122" s="33"/>
      <c r="F122" s="26" t="str">
        <f>IF(E18="","",E18)</f>
        <v xml:space="preserve"> </v>
      </c>
      <c r="G122" s="33"/>
      <c r="H122" s="33"/>
      <c r="I122" s="28" t="s">
        <v>30</v>
      </c>
      <c r="J122" s="29" t="str">
        <f>E24</f>
        <v>Vladimír Pilnik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69"/>
      <c r="B124" s="170"/>
      <c r="C124" s="171" t="s">
        <v>152</v>
      </c>
      <c r="D124" s="172" t="s">
        <v>58</v>
      </c>
      <c r="E124" s="172" t="s">
        <v>54</v>
      </c>
      <c r="F124" s="172" t="s">
        <v>55</v>
      </c>
      <c r="G124" s="172" t="s">
        <v>153</v>
      </c>
      <c r="H124" s="172" t="s">
        <v>154</v>
      </c>
      <c r="I124" s="172" t="s">
        <v>155</v>
      </c>
      <c r="J124" s="173" t="s">
        <v>130</v>
      </c>
      <c r="K124" s="174" t="s">
        <v>156</v>
      </c>
      <c r="L124" s="175"/>
      <c r="M124" s="76" t="s">
        <v>1</v>
      </c>
      <c r="N124" s="77" t="s">
        <v>37</v>
      </c>
      <c r="O124" s="77" t="s">
        <v>157</v>
      </c>
      <c r="P124" s="77" t="s">
        <v>158</v>
      </c>
      <c r="Q124" s="77" t="s">
        <v>159</v>
      </c>
      <c r="R124" s="77" t="s">
        <v>160</v>
      </c>
      <c r="S124" s="77" t="s">
        <v>161</v>
      </c>
      <c r="T124" s="78" t="s">
        <v>162</v>
      </c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</row>
    <row r="125" spans="1:65" s="2" customFormat="1" ht="22.9" customHeight="1">
      <c r="A125" s="31"/>
      <c r="B125" s="32"/>
      <c r="C125" s="83" t="s">
        <v>131</v>
      </c>
      <c r="D125" s="33"/>
      <c r="E125" s="33"/>
      <c r="F125" s="33"/>
      <c r="G125" s="33"/>
      <c r="H125" s="33"/>
      <c r="I125" s="33"/>
      <c r="J125" s="176">
        <f>BK125</f>
        <v>32088.43</v>
      </c>
      <c r="K125" s="33"/>
      <c r="L125" s="36"/>
      <c r="M125" s="79"/>
      <c r="N125" s="177"/>
      <c r="O125" s="80"/>
      <c r="P125" s="178">
        <f>P126+P252+P254</f>
        <v>267.48873989999998</v>
      </c>
      <c r="Q125" s="80"/>
      <c r="R125" s="178">
        <f>R126+R252+R254</f>
        <v>0.70943155413000014</v>
      </c>
      <c r="S125" s="80"/>
      <c r="T125" s="179">
        <f>T126+T252+T254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7" t="s">
        <v>72</v>
      </c>
      <c r="AU125" s="17" t="s">
        <v>132</v>
      </c>
      <c r="BK125" s="180">
        <f>BK126+BK252+BK254</f>
        <v>32088.43</v>
      </c>
    </row>
    <row r="126" spans="1:65" s="12" customFormat="1" ht="25.9" customHeight="1">
      <c r="B126" s="181"/>
      <c r="C126" s="182"/>
      <c r="D126" s="183" t="s">
        <v>72</v>
      </c>
      <c r="E126" s="184" t="s">
        <v>402</v>
      </c>
      <c r="F126" s="184" t="s">
        <v>403</v>
      </c>
      <c r="G126" s="182"/>
      <c r="H126" s="182"/>
      <c r="I126" s="182"/>
      <c r="J126" s="185">
        <f>BK126</f>
        <v>30106.760000000002</v>
      </c>
      <c r="K126" s="182"/>
      <c r="L126" s="186"/>
      <c r="M126" s="187"/>
      <c r="N126" s="188"/>
      <c r="O126" s="188"/>
      <c r="P126" s="189">
        <f>P127+P147+P164+P169+P207+P229</f>
        <v>242.04873989999999</v>
      </c>
      <c r="Q126" s="188"/>
      <c r="R126" s="189">
        <f>R127+R147+R164+R169+R207+R229</f>
        <v>0.70943155413000014</v>
      </c>
      <c r="S126" s="188"/>
      <c r="T126" s="190">
        <f>T127+T147+T164+T169+T207+T229</f>
        <v>0</v>
      </c>
      <c r="AR126" s="191" t="s">
        <v>94</v>
      </c>
      <c r="AT126" s="192" t="s">
        <v>72</v>
      </c>
      <c r="AU126" s="192" t="s">
        <v>73</v>
      </c>
      <c r="AY126" s="191" t="s">
        <v>165</v>
      </c>
      <c r="BK126" s="193">
        <f>BK127+BK147+BK164+BK169+BK207+BK229</f>
        <v>30106.760000000002</v>
      </c>
    </row>
    <row r="127" spans="1:65" s="12" customFormat="1" ht="22.9" customHeight="1">
      <c r="B127" s="181"/>
      <c r="C127" s="182"/>
      <c r="D127" s="183" t="s">
        <v>72</v>
      </c>
      <c r="E127" s="194" t="s">
        <v>412</v>
      </c>
      <c r="F127" s="194" t="s">
        <v>413</v>
      </c>
      <c r="G127" s="182"/>
      <c r="H127" s="182"/>
      <c r="I127" s="182"/>
      <c r="J127" s="195">
        <f>BK127</f>
        <v>304.61</v>
      </c>
      <c r="K127" s="182"/>
      <c r="L127" s="186"/>
      <c r="M127" s="187"/>
      <c r="N127" s="188"/>
      <c r="O127" s="188"/>
      <c r="P127" s="189">
        <f>SUM(P128:P146)</f>
        <v>5.3804415000000008</v>
      </c>
      <c r="Q127" s="188"/>
      <c r="R127" s="189">
        <f>SUM(R128:R146)</f>
        <v>1.062862E-2</v>
      </c>
      <c r="S127" s="188"/>
      <c r="T127" s="190">
        <f>SUM(T128:T146)</f>
        <v>0</v>
      </c>
      <c r="AR127" s="191" t="s">
        <v>94</v>
      </c>
      <c r="AT127" s="192" t="s">
        <v>72</v>
      </c>
      <c r="AU127" s="192" t="s">
        <v>81</v>
      </c>
      <c r="AY127" s="191" t="s">
        <v>165</v>
      </c>
      <c r="BK127" s="193">
        <f>SUM(BK128:BK146)</f>
        <v>304.61</v>
      </c>
    </row>
    <row r="128" spans="1:65" s="2" customFormat="1" ht="24.2" customHeight="1">
      <c r="A128" s="31"/>
      <c r="B128" s="32"/>
      <c r="C128" s="196" t="s">
        <v>81</v>
      </c>
      <c r="D128" s="196" t="s">
        <v>167</v>
      </c>
      <c r="E128" s="197" t="s">
        <v>2660</v>
      </c>
      <c r="F128" s="198" t="s">
        <v>2661</v>
      </c>
      <c r="G128" s="199" t="s">
        <v>220</v>
      </c>
      <c r="H128" s="200">
        <v>11.55</v>
      </c>
      <c r="I128" s="201">
        <v>4.18</v>
      </c>
      <c r="J128" s="201">
        <f>ROUND(I128*H128,2)</f>
        <v>48.28</v>
      </c>
      <c r="K128" s="202"/>
      <c r="L128" s="36"/>
      <c r="M128" s="203" t="s">
        <v>1</v>
      </c>
      <c r="N128" s="204" t="s">
        <v>39</v>
      </c>
      <c r="O128" s="205">
        <v>0.16703999999999999</v>
      </c>
      <c r="P128" s="205">
        <f>O128*H128</f>
        <v>1.9293120000000001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7" t="s">
        <v>257</v>
      </c>
      <c r="AT128" s="207" t="s">
        <v>167</v>
      </c>
      <c r="AU128" s="207" t="s">
        <v>94</v>
      </c>
      <c r="AY128" s="17" t="s">
        <v>165</v>
      </c>
      <c r="BE128" s="208">
        <f>IF(N128="základná",J128,0)</f>
        <v>0</v>
      </c>
      <c r="BF128" s="208">
        <f>IF(N128="znížená",J128,0)</f>
        <v>48.28</v>
      </c>
      <c r="BG128" s="208">
        <f>IF(N128="zákl. prenesená",J128,0)</f>
        <v>0</v>
      </c>
      <c r="BH128" s="208">
        <f>IF(N128="zníž. prenesená",J128,0)</f>
        <v>0</v>
      </c>
      <c r="BI128" s="208">
        <f>IF(N128="nulová",J128,0)</f>
        <v>0</v>
      </c>
      <c r="BJ128" s="17" t="s">
        <v>94</v>
      </c>
      <c r="BK128" s="208">
        <f>ROUND(I128*H128,2)</f>
        <v>48.28</v>
      </c>
      <c r="BL128" s="17" t="s">
        <v>257</v>
      </c>
      <c r="BM128" s="207" t="s">
        <v>2662</v>
      </c>
    </row>
    <row r="129" spans="1:65" s="13" customFormat="1" ht="11.25">
      <c r="B129" s="209"/>
      <c r="C129" s="210"/>
      <c r="D129" s="211" t="s">
        <v>173</v>
      </c>
      <c r="E129" s="212" t="s">
        <v>1</v>
      </c>
      <c r="F129" s="213" t="s">
        <v>2663</v>
      </c>
      <c r="G129" s="210"/>
      <c r="H129" s="212" t="s">
        <v>1</v>
      </c>
      <c r="I129" s="210"/>
      <c r="J129" s="210"/>
      <c r="K129" s="210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173</v>
      </c>
      <c r="AU129" s="218" t="s">
        <v>94</v>
      </c>
      <c r="AV129" s="13" t="s">
        <v>81</v>
      </c>
      <c r="AW129" s="13" t="s">
        <v>29</v>
      </c>
      <c r="AX129" s="13" t="s">
        <v>73</v>
      </c>
      <c r="AY129" s="218" t="s">
        <v>165</v>
      </c>
    </row>
    <row r="130" spans="1:65" s="14" customFormat="1" ht="11.25">
      <c r="B130" s="219"/>
      <c r="C130" s="220"/>
      <c r="D130" s="211" t="s">
        <v>173</v>
      </c>
      <c r="E130" s="221" t="s">
        <v>1</v>
      </c>
      <c r="F130" s="222" t="s">
        <v>2664</v>
      </c>
      <c r="G130" s="220"/>
      <c r="H130" s="223">
        <v>11.55</v>
      </c>
      <c r="I130" s="220"/>
      <c r="J130" s="220"/>
      <c r="K130" s="220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173</v>
      </c>
      <c r="AU130" s="228" t="s">
        <v>94</v>
      </c>
      <c r="AV130" s="14" t="s">
        <v>94</v>
      </c>
      <c r="AW130" s="14" t="s">
        <v>29</v>
      </c>
      <c r="AX130" s="14" t="s">
        <v>73</v>
      </c>
      <c r="AY130" s="228" t="s">
        <v>165</v>
      </c>
    </row>
    <row r="131" spans="1:65" s="15" customFormat="1" ht="11.25">
      <c r="B131" s="229"/>
      <c r="C131" s="230"/>
      <c r="D131" s="211" t="s">
        <v>173</v>
      </c>
      <c r="E131" s="231" t="s">
        <v>1</v>
      </c>
      <c r="F131" s="232" t="s">
        <v>176</v>
      </c>
      <c r="G131" s="230"/>
      <c r="H131" s="233">
        <v>11.55</v>
      </c>
      <c r="I131" s="230"/>
      <c r="J131" s="230"/>
      <c r="K131" s="230"/>
      <c r="L131" s="234"/>
      <c r="M131" s="235"/>
      <c r="N131" s="236"/>
      <c r="O131" s="236"/>
      <c r="P131" s="236"/>
      <c r="Q131" s="236"/>
      <c r="R131" s="236"/>
      <c r="S131" s="236"/>
      <c r="T131" s="237"/>
      <c r="AT131" s="238" t="s">
        <v>173</v>
      </c>
      <c r="AU131" s="238" t="s">
        <v>94</v>
      </c>
      <c r="AV131" s="15" t="s">
        <v>171</v>
      </c>
      <c r="AW131" s="15" t="s">
        <v>29</v>
      </c>
      <c r="AX131" s="15" t="s">
        <v>81</v>
      </c>
      <c r="AY131" s="238" t="s">
        <v>165</v>
      </c>
    </row>
    <row r="132" spans="1:65" s="2" customFormat="1" ht="33" customHeight="1">
      <c r="A132" s="31"/>
      <c r="B132" s="32"/>
      <c r="C132" s="243" t="s">
        <v>94</v>
      </c>
      <c r="D132" s="243" t="s">
        <v>615</v>
      </c>
      <c r="E132" s="244" t="s">
        <v>2665</v>
      </c>
      <c r="F132" s="245" t="s">
        <v>2666</v>
      </c>
      <c r="G132" s="246" t="s">
        <v>220</v>
      </c>
      <c r="H132" s="247">
        <v>12.128</v>
      </c>
      <c r="I132" s="248">
        <v>4.12</v>
      </c>
      <c r="J132" s="248">
        <f>ROUND(I132*H132,2)</f>
        <v>49.97</v>
      </c>
      <c r="K132" s="249"/>
      <c r="L132" s="250"/>
      <c r="M132" s="251" t="s">
        <v>1</v>
      </c>
      <c r="N132" s="252" t="s">
        <v>39</v>
      </c>
      <c r="O132" s="205">
        <v>0</v>
      </c>
      <c r="P132" s="205">
        <f>O132*H132</f>
        <v>0</v>
      </c>
      <c r="Q132" s="205">
        <v>2.4000000000000001E-4</v>
      </c>
      <c r="R132" s="205">
        <f>Q132*H132</f>
        <v>2.9107199999999999E-3</v>
      </c>
      <c r="S132" s="205">
        <v>0</v>
      </c>
      <c r="T132" s="206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358</v>
      </c>
      <c r="AT132" s="207" t="s">
        <v>615</v>
      </c>
      <c r="AU132" s="207" t="s">
        <v>94</v>
      </c>
      <c r="AY132" s="17" t="s">
        <v>165</v>
      </c>
      <c r="BE132" s="208">
        <f>IF(N132="základná",J132,0)</f>
        <v>0</v>
      </c>
      <c r="BF132" s="208">
        <f>IF(N132="znížená",J132,0)</f>
        <v>49.97</v>
      </c>
      <c r="BG132" s="208">
        <f>IF(N132="zákl. prenesená",J132,0)</f>
        <v>0</v>
      </c>
      <c r="BH132" s="208">
        <f>IF(N132="zníž. prenesená",J132,0)</f>
        <v>0</v>
      </c>
      <c r="BI132" s="208">
        <f>IF(N132="nulová",J132,0)</f>
        <v>0</v>
      </c>
      <c r="BJ132" s="17" t="s">
        <v>94</v>
      </c>
      <c r="BK132" s="208">
        <f>ROUND(I132*H132,2)</f>
        <v>49.97</v>
      </c>
      <c r="BL132" s="17" t="s">
        <v>257</v>
      </c>
      <c r="BM132" s="207" t="s">
        <v>2667</v>
      </c>
    </row>
    <row r="133" spans="1:65" s="14" customFormat="1" ht="11.25">
      <c r="B133" s="219"/>
      <c r="C133" s="220"/>
      <c r="D133" s="211" t="s">
        <v>173</v>
      </c>
      <c r="E133" s="220"/>
      <c r="F133" s="222" t="s">
        <v>2668</v>
      </c>
      <c r="G133" s="220"/>
      <c r="H133" s="223">
        <v>12.128</v>
      </c>
      <c r="I133" s="220"/>
      <c r="J133" s="220"/>
      <c r="K133" s="220"/>
      <c r="L133" s="224"/>
      <c r="M133" s="225"/>
      <c r="N133" s="226"/>
      <c r="O133" s="226"/>
      <c r="P133" s="226"/>
      <c r="Q133" s="226"/>
      <c r="R133" s="226"/>
      <c r="S133" s="226"/>
      <c r="T133" s="227"/>
      <c r="AT133" s="228" t="s">
        <v>173</v>
      </c>
      <c r="AU133" s="228" t="s">
        <v>94</v>
      </c>
      <c r="AV133" s="14" t="s">
        <v>94</v>
      </c>
      <c r="AW133" s="14" t="s">
        <v>4</v>
      </c>
      <c r="AX133" s="14" t="s">
        <v>81</v>
      </c>
      <c r="AY133" s="228" t="s">
        <v>165</v>
      </c>
    </row>
    <row r="134" spans="1:65" s="2" customFormat="1" ht="24.2" customHeight="1">
      <c r="A134" s="31"/>
      <c r="B134" s="32"/>
      <c r="C134" s="196" t="s">
        <v>180</v>
      </c>
      <c r="D134" s="196" t="s">
        <v>167</v>
      </c>
      <c r="E134" s="197" t="s">
        <v>2669</v>
      </c>
      <c r="F134" s="198" t="s">
        <v>2670</v>
      </c>
      <c r="G134" s="199" t="s">
        <v>220</v>
      </c>
      <c r="H134" s="200">
        <v>11.55</v>
      </c>
      <c r="I134" s="201">
        <v>4.3600000000000003</v>
      </c>
      <c r="J134" s="201">
        <f>ROUND(I134*H134,2)</f>
        <v>50.36</v>
      </c>
      <c r="K134" s="202"/>
      <c r="L134" s="36"/>
      <c r="M134" s="203" t="s">
        <v>1</v>
      </c>
      <c r="N134" s="204" t="s">
        <v>39</v>
      </c>
      <c r="O134" s="205">
        <v>0.17404</v>
      </c>
      <c r="P134" s="205">
        <f>O134*H134</f>
        <v>2.0101620000000002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257</v>
      </c>
      <c r="AT134" s="207" t="s">
        <v>167</v>
      </c>
      <c r="AU134" s="207" t="s">
        <v>94</v>
      </c>
      <c r="AY134" s="17" t="s">
        <v>165</v>
      </c>
      <c r="BE134" s="208">
        <f>IF(N134="základná",J134,0)</f>
        <v>0</v>
      </c>
      <c r="BF134" s="208">
        <f>IF(N134="znížená",J134,0)</f>
        <v>50.36</v>
      </c>
      <c r="BG134" s="208">
        <f>IF(N134="zákl. prenesená",J134,0)</f>
        <v>0</v>
      </c>
      <c r="BH134" s="208">
        <f>IF(N134="zníž. prenesená",J134,0)</f>
        <v>0</v>
      </c>
      <c r="BI134" s="208">
        <f>IF(N134="nulová",J134,0)</f>
        <v>0</v>
      </c>
      <c r="BJ134" s="17" t="s">
        <v>94</v>
      </c>
      <c r="BK134" s="208">
        <f>ROUND(I134*H134,2)</f>
        <v>50.36</v>
      </c>
      <c r="BL134" s="17" t="s">
        <v>257</v>
      </c>
      <c r="BM134" s="207" t="s">
        <v>2671</v>
      </c>
    </row>
    <row r="135" spans="1:65" s="13" customFormat="1" ht="11.25">
      <c r="B135" s="209"/>
      <c r="C135" s="210"/>
      <c r="D135" s="211" t="s">
        <v>173</v>
      </c>
      <c r="E135" s="212" t="s">
        <v>1</v>
      </c>
      <c r="F135" s="213" t="s">
        <v>2672</v>
      </c>
      <c r="G135" s="210"/>
      <c r="H135" s="212" t="s">
        <v>1</v>
      </c>
      <c r="I135" s="210"/>
      <c r="J135" s="210"/>
      <c r="K135" s="210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173</v>
      </c>
      <c r="AU135" s="218" t="s">
        <v>94</v>
      </c>
      <c r="AV135" s="13" t="s">
        <v>81</v>
      </c>
      <c r="AW135" s="13" t="s">
        <v>29</v>
      </c>
      <c r="AX135" s="13" t="s">
        <v>73</v>
      </c>
      <c r="AY135" s="218" t="s">
        <v>165</v>
      </c>
    </row>
    <row r="136" spans="1:65" s="14" customFormat="1" ht="11.25">
      <c r="B136" s="219"/>
      <c r="C136" s="220"/>
      <c r="D136" s="211" t="s">
        <v>173</v>
      </c>
      <c r="E136" s="221" t="s">
        <v>1</v>
      </c>
      <c r="F136" s="222" t="s">
        <v>2664</v>
      </c>
      <c r="G136" s="220"/>
      <c r="H136" s="223">
        <v>11.55</v>
      </c>
      <c r="I136" s="220"/>
      <c r="J136" s="220"/>
      <c r="K136" s="220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173</v>
      </c>
      <c r="AU136" s="228" t="s">
        <v>94</v>
      </c>
      <c r="AV136" s="14" t="s">
        <v>94</v>
      </c>
      <c r="AW136" s="14" t="s">
        <v>29</v>
      </c>
      <c r="AX136" s="14" t="s">
        <v>73</v>
      </c>
      <c r="AY136" s="228" t="s">
        <v>165</v>
      </c>
    </row>
    <row r="137" spans="1:65" s="15" customFormat="1" ht="11.25">
      <c r="B137" s="229"/>
      <c r="C137" s="230"/>
      <c r="D137" s="211" t="s">
        <v>173</v>
      </c>
      <c r="E137" s="231" t="s">
        <v>1</v>
      </c>
      <c r="F137" s="232" t="s">
        <v>176</v>
      </c>
      <c r="G137" s="230"/>
      <c r="H137" s="233">
        <v>11.55</v>
      </c>
      <c r="I137" s="230"/>
      <c r="J137" s="230"/>
      <c r="K137" s="230"/>
      <c r="L137" s="234"/>
      <c r="M137" s="235"/>
      <c r="N137" s="236"/>
      <c r="O137" s="236"/>
      <c r="P137" s="236"/>
      <c r="Q137" s="236"/>
      <c r="R137" s="236"/>
      <c r="S137" s="236"/>
      <c r="T137" s="237"/>
      <c r="AT137" s="238" t="s">
        <v>173</v>
      </c>
      <c r="AU137" s="238" t="s">
        <v>94</v>
      </c>
      <c r="AV137" s="15" t="s">
        <v>171</v>
      </c>
      <c r="AW137" s="15" t="s">
        <v>29</v>
      </c>
      <c r="AX137" s="15" t="s">
        <v>81</v>
      </c>
      <c r="AY137" s="238" t="s">
        <v>165</v>
      </c>
    </row>
    <row r="138" spans="1:65" s="2" customFormat="1" ht="33" customHeight="1">
      <c r="A138" s="31"/>
      <c r="B138" s="32"/>
      <c r="C138" s="243" t="s">
        <v>171</v>
      </c>
      <c r="D138" s="243" t="s">
        <v>615</v>
      </c>
      <c r="E138" s="244" t="s">
        <v>2673</v>
      </c>
      <c r="F138" s="245" t="s">
        <v>2674</v>
      </c>
      <c r="G138" s="246" t="s">
        <v>220</v>
      </c>
      <c r="H138" s="247">
        <v>12.128</v>
      </c>
      <c r="I138" s="248">
        <v>5.53</v>
      </c>
      <c r="J138" s="248">
        <f>ROUND(I138*H138,2)</f>
        <v>67.069999999999993</v>
      </c>
      <c r="K138" s="249"/>
      <c r="L138" s="250"/>
      <c r="M138" s="251" t="s">
        <v>1</v>
      </c>
      <c r="N138" s="252" t="s">
        <v>39</v>
      </c>
      <c r="O138" s="205">
        <v>0</v>
      </c>
      <c r="P138" s="205">
        <f>O138*H138</f>
        <v>0</v>
      </c>
      <c r="Q138" s="205">
        <v>3.5E-4</v>
      </c>
      <c r="R138" s="205">
        <f>Q138*H138</f>
        <v>4.2448E-3</v>
      </c>
      <c r="S138" s="205">
        <v>0</v>
      </c>
      <c r="T138" s="206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358</v>
      </c>
      <c r="AT138" s="207" t="s">
        <v>615</v>
      </c>
      <c r="AU138" s="207" t="s">
        <v>94</v>
      </c>
      <c r="AY138" s="17" t="s">
        <v>165</v>
      </c>
      <c r="BE138" s="208">
        <f>IF(N138="základná",J138,0)</f>
        <v>0</v>
      </c>
      <c r="BF138" s="208">
        <f>IF(N138="znížená",J138,0)</f>
        <v>67.069999999999993</v>
      </c>
      <c r="BG138" s="208">
        <f>IF(N138="zákl. prenesená",J138,0)</f>
        <v>0</v>
      </c>
      <c r="BH138" s="208">
        <f>IF(N138="zníž. prenesená",J138,0)</f>
        <v>0</v>
      </c>
      <c r="BI138" s="208">
        <f>IF(N138="nulová",J138,0)</f>
        <v>0</v>
      </c>
      <c r="BJ138" s="17" t="s">
        <v>94</v>
      </c>
      <c r="BK138" s="208">
        <f>ROUND(I138*H138,2)</f>
        <v>67.069999999999993</v>
      </c>
      <c r="BL138" s="17" t="s">
        <v>257</v>
      </c>
      <c r="BM138" s="207" t="s">
        <v>2675</v>
      </c>
    </row>
    <row r="139" spans="1:65" s="14" customFormat="1" ht="11.25">
      <c r="B139" s="219"/>
      <c r="C139" s="220"/>
      <c r="D139" s="211" t="s">
        <v>173</v>
      </c>
      <c r="E139" s="220"/>
      <c r="F139" s="222" t="s">
        <v>2668</v>
      </c>
      <c r="G139" s="220"/>
      <c r="H139" s="223">
        <v>12.128</v>
      </c>
      <c r="I139" s="220"/>
      <c r="J139" s="220"/>
      <c r="K139" s="220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173</v>
      </c>
      <c r="AU139" s="228" t="s">
        <v>94</v>
      </c>
      <c r="AV139" s="14" t="s">
        <v>94</v>
      </c>
      <c r="AW139" s="14" t="s">
        <v>4</v>
      </c>
      <c r="AX139" s="14" t="s">
        <v>81</v>
      </c>
      <c r="AY139" s="228" t="s">
        <v>165</v>
      </c>
    </row>
    <row r="140" spans="1:65" s="2" customFormat="1" ht="24.2" customHeight="1">
      <c r="A140" s="31"/>
      <c r="B140" s="32"/>
      <c r="C140" s="196" t="s">
        <v>190</v>
      </c>
      <c r="D140" s="196" t="s">
        <v>167</v>
      </c>
      <c r="E140" s="197" t="s">
        <v>2676</v>
      </c>
      <c r="F140" s="198" t="s">
        <v>2677</v>
      </c>
      <c r="G140" s="199" t="s">
        <v>220</v>
      </c>
      <c r="H140" s="200">
        <v>7.35</v>
      </c>
      <c r="I140" s="201">
        <v>4.91</v>
      </c>
      <c r="J140" s="201">
        <f>ROUND(I140*H140,2)</f>
        <v>36.090000000000003</v>
      </c>
      <c r="K140" s="202"/>
      <c r="L140" s="36"/>
      <c r="M140" s="203" t="s">
        <v>1</v>
      </c>
      <c r="N140" s="204" t="s">
        <v>39</v>
      </c>
      <c r="O140" s="205">
        <v>0.19605</v>
      </c>
      <c r="P140" s="205">
        <f>O140*H140</f>
        <v>1.4409675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257</v>
      </c>
      <c r="AT140" s="207" t="s">
        <v>167</v>
      </c>
      <c r="AU140" s="207" t="s">
        <v>94</v>
      </c>
      <c r="AY140" s="17" t="s">
        <v>165</v>
      </c>
      <c r="BE140" s="208">
        <f>IF(N140="základná",J140,0)</f>
        <v>0</v>
      </c>
      <c r="BF140" s="208">
        <f>IF(N140="znížená",J140,0)</f>
        <v>36.090000000000003</v>
      </c>
      <c r="BG140" s="208">
        <f>IF(N140="zákl. prenesená",J140,0)</f>
        <v>0</v>
      </c>
      <c r="BH140" s="208">
        <f>IF(N140="zníž. prenesená",J140,0)</f>
        <v>0</v>
      </c>
      <c r="BI140" s="208">
        <f>IF(N140="nulová",J140,0)</f>
        <v>0</v>
      </c>
      <c r="BJ140" s="17" t="s">
        <v>94</v>
      </c>
      <c r="BK140" s="208">
        <f>ROUND(I140*H140,2)</f>
        <v>36.090000000000003</v>
      </c>
      <c r="BL140" s="17" t="s">
        <v>257</v>
      </c>
      <c r="BM140" s="207" t="s">
        <v>2678</v>
      </c>
    </row>
    <row r="141" spans="1:65" s="13" customFormat="1" ht="11.25">
      <c r="B141" s="209"/>
      <c r="C141" s="210"/>
      <c r="D141" s="211" t="s">
        <v>173</v>
      </c>
      <c r="E141" s="212" t="s">
        <v>1</v>
      </c>
      <c r="F141" s="213" t="s">
        <v>242</v>
      </c>
      <c r="G141" s="210"/>
      <c r="H141" s="212" t="s">
        <v>1</v>
      </c>
      <c r="I141" s="210"/>
      <c r="J141" s="210"/>
      <c r="K141" s="210"/>
      <c r="L141" s="214"/>
      <c r="M141" s="215"/>
      <c r="N141" s="216"/>
      <c r="O141" s="216"/>
      <c r="P141" s="216"/>
      <c r="Q141" s="216"/>
      <c r="R141" s="216"/>
      <c r="S141" s="216"/>
      <c r="T141" s="217"/>
      <c r="AT141" s="218" t="s">
        <v>173</v>
      </c>
      <c r="AU141" s="218" t="s">
        <v>94</v>
      </c>
      <c r="AV141" s="13" t="s">
        <v>81</v>
      </c>
      <c r="AW141" s="13" t="s">
        <v>29</v>
      </c>
      <c r="AX141" s="13" t="s">
        <v>73</v>
      </c>
      <c r="AY141" s="218" t="s">
        <v>165</v>
      </c>
    </row>
    <row r="142" spans="1:65" s="14" customFormat="1" ht="11.25">
      <c r="B142" s="219"/>
      <c r="C142" s="220"/>
      <c r="D142" s="211" t="s">
        <v>173</v>
      </c>
      <c r="E142" s="221" t="s">
        <v>1</v>
      </c>
      <c r="F142" s="222" t="s">
        <v>2679</v>
      </c>
      <c r="G142" s="220"/>
      <c r="H142" s="223">
        <v>7.35</v>
      </c>
      <c r="I142" s="220"/>
      <c r="J142" s="220"/>
      <c r="K142" s="220"/>
      <c r="L142" s="224"/>
      <c r="M142" s="225"/>
      <c r="N142" s="226"/>
      <c r="O142" s="226"/>
      <c r="P142" s="226"/>
      <c r="Q142" s="226"/>
      <c r="R142" s="226"/>
      <c r="S142" s="226"/>
      <c r="T142" s="227"/>
      <c r="AT142" s="228" t="s">
        <v>173</v>
      </c>
      <c r="AU142" s="228" t="s">
        <v>94</v>
      </c>
      <c r="AV142" s="14" t="s">
        <v>94</v>
      </c>
      <c r="AW142" s="14" t="s">
        <v>29</v>
      </c>
      <c r="AX142" s="14" t="s">
        <v>73</v>
      </c>
      <c r="AY142" s="228" t="s">
        <v>165</v>
      </c>
    </row>
    <row r="143" spans="1:65" s="15" customFormat="1" ht="11.25">
      <c r="B143" s="229"/>
      <c r="C143" s="230"/>
      <c r="D143" s="211" t="s">
        <v>173</v>
      </c>
      <c r="E143" s="231" t="s">
        <v>1</v>
      </c>
      <c r="F143" s="232" t="s">
        <v>176</v>
      </c>
      <c r="G143" s="230"/>
      <c r="H143" s="233">
        <v>7.35</v>
      </c>
      <c r="I143" s="230"/>
      <c r="J143" s="230"/>
      <c r="K143" s="230"/>
      <c r="L143" s="234"/>
      <c r="M143" s="235"/>
      <c r="N143" s="236"/>
      <c r="O143" s="236"/>
      <c r="P143" s="236"/>
      <c r="Q143" s="236"/>
      <c r="R143" s="236"/>
      <c r="S143" s="236"/>
      <c r="T143" s="237"/>
      <c r="AT143" s="238" t="s">
        <v>173</v>
      </c>
      <c r="AU143" s="238" t="s">
        <v>94</v>
      </c>
      <c r="AV143" s="15" t="s">
        <v>171</v>
      </c>
      <c r="AW143" s="15" t="s">
        <v>29</v>
      </c>
      <c r="AX143" s="15" t="s">
        <v>81</v>
      </c>
      <c r="AY143" s="238" t="s">
        <v>165</v>
      </c>
    </row>
    <row r="144" spans="1:65" s="2" customFormat="1" ht="33" customHeight="1">
      <c r="A144" s="31"/>
      <c r="B144" s="32"/>
      <c r="C144" s="243" t="s">
        <v>194</v>
      </c>
      <c r="D144" s="243" t="s">
        <v>615</v>
      </c>
      <c r="E144" s="244" t="s">
        <v>2680</v>
      </c>
      <c r="F144" s="245" t="s">
        <v>2681</v>
      </c>
      <c r="G144" s="246" t="s">
        <v>220</v>
      </c>
      <c r="H144" s="247">
        <v>7.718</v>
      </c>
      <c r="I144" s="248">
        <v>6.34</v>
      </c>
      <c r="J144" s="248">
        <f>ROUND(I144*H144,2)</f>
        <v>48.93</v>
      </c>
      <c r="K144" s="249"/>
      <c r="L144" s="250"/>
      <c r="M144" s="251" t="s">
        <v>1</v>
      </c>
      <c r="N144" s="252" t="s">
        <v>39</v>
      </c>
      <c r="O144" s="205">
        <v>0</v>
      </c>
      <c r="P144" s="205">
        <f>O144*H144</f>
        <v>0</v>
      </c>
      <c r="Q144" s="205">
        <v>4.4999999999999999E-4</v>
      </c>
      <c r="R144" s="205">
        <f>Q144*H144</f>
        <v>3.4730999999999998E-3</v>
      </c>
      <c r="S144" s="205">
        <v>0</v>
      </c>
      <c r="T144" s="206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358</v>
      </c>
      <c r="AT144" s="207" t="s">
        <v>615</v>
      </c>
      <c r="AU144" s="207" t="s">
        <v>94</v>
      </c>
      <c r="AY144" s="17" t="s">
        <v>165</v>
      </c>
      <c r="BE144" s="208">
        <f>IF(N144="základná",J144,0)</f>
        <v>0</v>
      </c>
      <c r="BF144" s="208">
        <f>IF(N144="znížená",J144,0)</f>
        <v>48.93</v>
      </c>
      <c r="BG144" s="208">
        <f>IF(N144="zákl. prenesená",J144,0)</f>
        <v>0</v>
      </c>
      <c r="BH144" s="208">
        <f>IF(N144="zníž. prenesená",J144,0)</f>
        <v>0</v>
      </c>
      <c r="BI144" s="208">
        <f>IF(N144="nulová",J144,0)</f>
        <v>0</v>
      </c>
      <c r="BJ144" s="17" t="s">
        <v>94</v>
      </c>
      <c r="BK144" s="208">
        <f>ROUND(I144*H144,2)</f>
        <v>48.93</v>
      </c>
      <c r="BL144" s="17" t="s">
        <v>257</v>
      </c>
      <c r="BM144" s="207" t="s">
        <v>2682</v>
      </c>
    </row>
    <row r="145" spans="1:65" s="14" customFormat="1" ht="11.25">
      <c r="B145" s="219"/>
      <c r="C145" s="220"/>
      <c r="D145" s="211" t="s">
        <v>173</v>
      </c>
      <c r="E145" s="220"/>
      <c r="F145" s="222" t="s">
        <v>2683</v>
      </c>
      <c r="G145" s="220"/>
      <c r="H145" s="223">
        <v>7.718</v>
      </c>
      <c r="I145" s="220"/>
      <c r="J145" s="220"/>
      <c r="K145" s="220"/>
      <c r="L145" s="224"/>
      <c r="M145" s="225"/>
      <c r="N145" s="226"/>
      <c r="O145" s="226"/>
      <c r="P145" s="226"/>
      <c r="Q145" s="226"/>
      <c r="R145" s="226"/>
      <c r="S145" s="226"/>
      <c r="T145" s="227"/>
      <c r="AT145" s="228" t="s">
        <v>173</v>
      </c>
      <c r="AU145" s="228" t="s">
        <v>94</v>
      </c>
      <c r="AV145" s="14" t="s">
        <v>94</v>
      </c>
      <c r="AW145" s="14" t="s">
        <v>4</v>
      </c>
      <c r="AX145" s="14" t="s">
        <v>81</v>
      </c>
      <c r="AY145" s="228" t="s">
        <v>165</v>
      </c>
    </row>
    <row r="146" spans="1:65" s="2" customFormat="1" ht="24.2" customHeight="1">
      <c r="A146" s="31"/>
      <c r="B146" s="32"/>
      <c r="C146" s="196" t="s">
        <v>198</v>
      </c>
      <c r="D146" s="196" t="s">
        <v>167</v>
      </c>
      <c r="E146" s="197" t="s">
        <v>1156</v>
      </c>
      <c r="F146" s="198" t="s">
        <v>1157</v>
      </c>
      <c r="G146" s="199" t="s">
        <v>631</v>
      </c>
      <c r="H146" s="200">
        <v>3.0070000000000001</v>
      </c>
      <c r="I146" s="201">
        <v>1.3</v>
      </c>
      <c r="J146" s="201">
        <f>ROUND(I146*H146,2)</f>
        <v>3.91</v>
      </c>
      <c r="K146" s="202"/>
      <c r="L146" s="36"/>
      <c r="M146" s="203" t="s">
        <v>1</v>
      </c>
      <c r="N146" s="204" t="s">
        <v>39</v>
      </c>
      <c r="O146" s="205">
        <v>0</v>
      </c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257</v>
      </c>
      <c r="AT146" s="207" t="s">
        <v>167</v>
      </c>
      <c r="AU146" s="207" t="s">
        <v>94</v>
      </c>
      <c r="AY146" s="17" t="s">
        <v>165</v>
      </c>
      <c r="BE146" s="208">
        <f>IF(N146="základná",J146,0)</f>
        <v>0</v>
      </c>
      <c r="BF146" s="208">
        <f>IF(N146="znížená",J146,0)</f>
        <v>3.91</v>
      </c>
      <c r="BG146" s="208">
        <f>IF(N146="zákl. prenesená",J146,0)</f>
        <v>0</v>
      </c>
      <c r="BH146" s="208">
        <f>IF(N146="zníž. prenesená",J146,0)</f>
        <v>0</v>
      </c>
      <c r="BI146" s="208">
        <f>IF(N146="nulová",J146,0)</f>
        <v>0</v>
      </c>
      <c r="BJ146" s="17" t="s">
        <v>94</v>
      </c>
      <c r="BK146" s="208">
        <f>ROUND(I146*H146,2)</f>
        <v>3.91</v>
      </c>
      <c r="BL146" s="17" t="s">
        <v>257</v>
      </c>
      <c r="BM146" s="207" t="s">
        <v>2684</v>
      </c>
    </row>
    <row r="147" spans="1:65" s="12" customFormat="1" ht="22.9" customHeight="1">
      <c r="B147" s="181"/>
      <c r="C147" s="182"/>
      <c r="D147" s="183" t="s">
        <v>72</v>
      </c>
      <c r="E147" s="194" t="s">
        <v>440</v>
      </c>
      <c r="F147" s="194" t="s">
        <v>441</v>
      </c>
      <c r="G147" s="182"/>
      <c r="H147" s="182"/>
      <c r="I147" s="182"/>
      <c r="J147" s="195">
        <f>BK147</f>
        <v>7381.5</v>
      </c>
      <c r="K147" s="182"/>
      <c r="L147" s="186"/>
      <c r="M147" s="187"/>
      <c r="N147" s="188"/>
      <c r="O147" s="188"/>
      <c r="P147" s="189">
        <f>SUM(P148:P163)</f>
        <v>15.695330000000002</v>
      </c>
      <c r="Q147" s="188"/>
      <c r="R147" s="189">
        <f>SUM(R148:R163)</f>
        <v>4.0102091999999999E-2</v>
      </c>
      <c r="S147" s="188"/>
      <c r="T147" s="190">
        <f>SUM(T148:T163)</f>
        <v>0</v>
      </c>
      <c r="AR147" s="191" t="s">
        <v>94</v>
      </c>
      <c r="AT147" s="192" t="s">
        <v>72</v>
      </c>
      <c r="AU147" s="192" t="s">
        <v>81</v>
      </c>
      <c r="AY147" s="191" t="s">
        <v>165</v>
      </c>
      <c r="BK147" s="193">
        <f>SUM(BK148:BK163)</f>
        <v>7381.5</v>
      </c>
    </row>
    <row r="148" spans="1:65" s="2" customFormat="1" ht="24.2" customHeight="1">
      <c r="A148" s="31"/>
      <c r="B148" s="32"/>
      <c r="C148" s="196" t="s">
        <v>202</v>
      </c>
      <c r="D148" s="196" t="s">
        <v>167</v>
      </c>
      <c r="E148" s="197" t="s">
        <v>2685</v>
      </c>
      <c r="F148" s="198" t="s">
        <v>2686</v>
      </c>
      <c r="G148" s="199" t="s">
        <v>289</v>
      </c>
      <c r="H148" s="200">
        <v>1</v>
      </c>
      <c r="I148" s="201">
        <v>222.69</v>
      </c>
      <c r="J148" s="201">
        <f t="shared" ref="J148:J155" si="0">ROUND(I148*H148,2)</f>
        <v>222.69</v>
      </c>
      <c r="K148" s="202"/>
      <c r="L148" s="36"/>
      <c r="M148" s="203" t="s">
        <v>1</v>
      </c>
      <c r="N148" s="204" t="s">
        <v>39</v>
      </c>
      <c r="O148" s="205">
        <v>5.0819400000000003</v>
      </c>
      <c r="P148" s="205">
        <f t="shared" ref="P148:P155" si="1">O148*H148</f>
        <v>5.0819400000000003</v>
      </c>
      <c r="Q148" s="205">
        <v>0</v>
      </c>
      <c r="R148" s="205">
        <f t="shared" ref="R148:R155" si="2">Q148*H148</f>
        <v>0</v>
      </c>
      <c r="S148" s="205">
        <v>0</v>
      </c>
      <c r="T148" s="206">
        <f t="shared" ref="T148:T155" si="3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257</v>
      </c>
      <c r="AT148" s="207" t="s">
        <v>167</v>
      </c>
      <c r="AU148" s="207" t="s">
        <v>94</v>
      </c>
      <c r="AY148" s="17" t="s">
        <v>165</v>
      </c>
      <c r="BE148" s="208">
        <f t="shared" ref="BE148:BE155" si="4">IF(N148="základná",J148,0)</f>
        <v>0</v>
      </c>
      <c r="BF148" s="208">
        <f t="shared" ref="BF148:BF155" si="5">IF(N148="znížená",J148,0)</f>
        <v>222.69</v>
      </c>
      <c r="BG148" s="208">
        <f t="shared" ref="BG148:BG155" si="6">IF(N148="zákl. prenesená",J148,0)</f>
        <v>0</v>
      </c>
      <c r="BH148" s="208">
        <f t="shared" ref="BH148:BH155" si="7">IF(N148="zníž. prenesená",J148,0)</f>
        <v>0</v>
      </c>
      <c r="BI148" s="208">
        <f t="shared" ref="BI148:BI155" si="8">IF(N148="nulová",J148,0)</f>
        <v>0</v>
      </c>
      <c r="BJ148" s="17" t="s">
        <v>94</v>
      </c>
      <c r="BK148" s="208">
        <f t="shared" ref="BK148:BK155" si="9">ROUND(I148*H148,2)</f>
        <v>222.69</v>
      </c>
      <c r="BL148" s="17" t="s">
        <v>257</v>
      </c>
      <c r="BM148" s="207" t="s">
        <v>2687</v>
      </c>
    </row>
    <row r="149" spans="1:65" s="2" customFormat="1" ht="62.65" customHeight="1">
      <c r="A149" s="31"/>
      <c r="B149" s="32"/>
      <c r="C149" s="243" t="s">
        <v>207</v>
      </c>
      <c r="D149" s="243" t="s">
        <v>615</v>
      </c>
      <c r="E149" s="244" t="s">
        <v>2688</v>
      </c>
      <c r="F149" s="245" t="s">
        <v>2689</v>
      </c>
      <c r="G149" s="246" t="s">
        <v>289</v>
      </c>
      <c r="H149" s="247">
        <v>1</v>
      </c>
      <c r="I149" s="248">
        <v>3980</v>
      </c>
      <c r="J149" s="248">
        <f t="shared" si="0"/>
        <v>3980</v>
      </c>
      <c r="K149" s="249"/>
      <c r="L149" s="250"/>
      <c r="M149" s="251" t="s">
        <v>1</v>
      </c>
      <c r="N149" s="252" t="s">
        <v>39</v>
      </c>
      <c r="O149" s="205">
        <v>0</v>
      </c>
      <c r="P149" s="205">
        <f t="shared" si="1"/>
        <v>0</v>
      </c>
      <c r="Q149" s="205">
        <v>0</v>
      </c>
      <c r="R149" s="205">
        <f t="shared" si="2"/>
        <v>0</v>
      </c>
      <c r="S149" s="205">
        <v>0</v>
      </c>
      <c r="T149" s="206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358</v>
      </c>
      <c r="AT149" s="207" t="s">
        <v>615</v>
      </c>
      <c r="AU149" s="207" t="s">
        <v>94</v>
      </c>
      <c r="AY149" s="17" t="s">
        <v>165</v>
      </c>
      <c r="BE149" s="208">
        <f t="shared" si="4"/>
        <v>0</v>
      </c>
      <c r="BF149" s="208">
        <f t="shared" si="5"/>
        <v>3980</v>
      </c>
      <c r="BG149" s="208">
        <f t="shared" si="6"/>
        <v>0</v>
      </c>
      <c r="BH149" s="208">
        <f t="shared" si="7"/>
        <v>0</v>
      </c>
      <c r="BI149" s="208">
        <f t="shared" si="8"/>
        <v>0</v>
      </c>
      <c r="BJ149" s="17" t="s">
        <v>94</v>
      </c>
      <c r="BK149" s="208">
        <f t="shared" si="9"/>
        <v>3980</v>
      </c>
      <c r="BL149" s="17" t="s">
        <v>257</v>
      </c>
      <c r="BM149" s="207" t="s">
        <v>2690</v>
      </c>
    </row>
    <row r="150" spans="1:65" s="2" customFormat="1" ht="21.75" customHeight="1">
      <c r="A150" s="31"/>
      <c r="B150" s="32"/>
      <c r="C150" s="196" t="s">
        <v>122</v>
      </c>
      <c r="D150" s="196" t="s">
        <v>167</v>
      </c>
      <c r="E150" s="197" t="s">
        <v>2691</v>
      </c>
      <c r="F150" s="198" t="s">
        <v>2692</v>
      </c>
      <c r="G150" s="199" t="s">
        <v>289</v>
      </c>
      <c r="H150" s="200">
        <v>1</v>
      </c>
      <c r="I150" s="201">
        <v>100.01</v>
      </c>
      <c r="J150" s="201">
        <f t="shared" si="0"/>
        <v>100.01</v>
      </c>
      <c r="K150" s="202"/>
      <c r="L150" s="36"/>
      <c r="M150" s="203" t="s">
        <v>1</v>
      </c>
      <c r="N150" s="204" t="s">
        <v>39</v>
      </c>
      <c r="O150" s="205">
        <v>1.0750599999999999</v>
      </c>
      <c r="P150" s="205">
        <f t="shared" si="1"/>
        <v>1.0750599999999999</v>
      </c>
      <c r="Q150" s="205">
        <v>2.7616759999999998E-3</v>
      </c>
      <c r="R150" s="205">
        <f t="shared" si="2"/>
        <v>2.7616759999999998E-3</v>
      </c>
      <c r="S150" s="205">
        <v>0</v>
      </c>
      <c r="T150" s="20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257</v>
      </c>
      <c r="AT150" s="207" t="s">
        <v>167</v>
      </c>
      <c r="AU150" s="207" t="s">
        <v>94</v>
      </c>
      <c r="AY150" s="17" t="s">
        <v>165</v>
      </c>
      <c r="BE150" s="208">
        <f t="shared" si="4"/>
        <v>0</v>
      </c>
      <c r="BF150" s="208">
        <f t="shared" si="5"/>
        <v>100.01</v>
      </c>
      <c r="BG150" s="208">
        <f t="shared" si="6"/>
        <v>0</v>
      </c>
      <c r="BH150" s="208">
        <f t="shared" si="7"/>
        <v>0</v>
      </c>
      <c r="BI150" s="208">
        <f t="shared" si="8"/>
        <v>0</v>
      </c>
      <c r="BJ150" s="17" t="s">
        <v>94</v>
      </c>
      <c r="BK150" s="208">
        <f t="shared" si="9"/>
        <v>100.01</v>
      </c>
      <c r="BL150" s="17" t="s">
        <v>257</v>
      </c>
      <c r="BM150" s="207" t="s">
        <v>2693</v>
      </c>
    </row>
    <row r="151" spans="1:65" s="2" customFormat="1" ht="37.9" customHeight="1">
      <c r="A151" s="31"/>
      <c r="B151" s="32"/>
      <c r="C151" s="243" t="s">
        <v>217</v>
      </c>
      <c r="D151" s="243" t="s">
        <v>615</v>
      </c>
      <c r="E151" s="244" t="s">
        <v>2694</v>
      </c>
      <c r="F151" s="245" t="s">
        <v>2695</v>
      </c>
      <c r="G151" s="246" t="s">
        <v>2696</v>
      </c>
      <c r="H151" s="247">
        <v>1</v>
      </c>
      <c r="I151" s="248">
        <v>543.76</v>
      </c>
      <c r="J151" s="248">
        <f t="shared" si="0"/>
        <v>543.76</v>
      </c>
      <c r="K151" s="249"/>
      <c r="L151" s="250"/>
      <c r="M151" s="251" t="s">
        <v>1</v>
      </c>
      <c r="N151" s="252" t="s">
        <v>39</v>
      </c>
      <c r="O151" s="205">
        <v>0</v>
      </c>
      <c r="P151" s="205">
        <f t="shared" si="1"/>
        <v>0</v>
      </c>
      <c r="Q151" s="205">
        <v>2.5000000000000001E-2</v>
      </c>
      <c r="R151" s="205">
        <f t="shared" si="2"/>
        <v>2.5000000000000001E-2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358</v>
      </c>
      <c r="AT151" s="207" t="s">
        <v>615</v>
      </c>
      <c r="AU151" s="207" t="s">
        <v>94</v>
      </c>
      <c r="AY151" s="17" t="s">
        <v>165</v>
      </c>
      <c r="BE151" s="208">
        <f t="shared" si="4"/>
        <v>0</v>
      </c>
      <c r="BF151" s="208">
        <f t="shared" si="5"/>
        <v>543.76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543.76</v>
      </c>
      <c r="BL151" s="17" t="s">
        <v>257</v>
      </c>
      <c r="BM151" s="207" t="s">
        <v>2697</v>
      </c>
    </row>
    <row r="152" spans="1:65" s="2" customFormat="1" ht="24.2" customHeight="1">
      <c r="A152" s="31"/>
      <c r="B152" s="32"/>
      <c r="C152" s="196" t="s">
        <v>225</v>
      </c>
      <c r="D152" s="196" t="s">
        <v>167</v>
      </c>
      <c r="E152" s="197" t="s">
        <v>2698</v>
      </c>
      <c r="F152" s="198" t="s">
        <v>2699</v>
      </c>
      <c r="G152" s="199" t="s">
        <v>289</v>
      </c>
      <c r="H152" s="200">
        <v>1</v>
      </c>
      <c r="I152" s="201">
        <v>104.44</v>
      </c>
      <c r="J152" s="201">
        <f t="shared" si="0"/>
        <v>104.44</v>
      </c>
      <c r="K152" s="202"/>
      <c r="L152" s="36"/>
      <c r="M152" s="203" t="s">
        <v>1</v>
      </c>
      <c r="N152" s="204" t="s">
        <v>39</v>
      </c>
      <c r="O152" s="205">
        <v>1.2741199999999999</v>
      </c>
      <c r="P152" s="205">
        <f t="shared" si="1"/>
        <v>1.2741199999999999</v>
      </c>
      <c r="Q152" s="205">
        <v>2.7504159999999999E-3</v>
      </c>
      <c r="R152" s="205">
        <f t="shared" si="2"/>
        <v>2.7504159999999999E-3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257</v>
      </c>
      <c r="AT152" s="207" t="s">
        <v>167</v>
      </c>
      <c r="AU152" s="207" t="s">
        <v>94</v>
      </c>
      <c r="AY152" s="17" t="s">
        <v>165</v>
      </c>
      <c r="BE152" s="208">
        <f t="shared" si="4"/>
        <v>0</v>
      </c>
      <c r="BF152" s="208">
        <f t="shared" si="5"/>
        <v>104.44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104.44</v>
      </c>
      <c r="BL152" s="17" t="s">
        <v>257</v>
      </c>
      <c r="BM152" s="207" t="s">
        <v>2700</v>
      </c>
    </row>
    <row r="153" spans="1:65" s="2" customFormat="1" ht="33" customHeight="1">
      <c r="A153" s="31"/>
      <c r="B153" s="32"/>
      <c r="C153" s="243" t="s">
        <v>231</v>
      </c>
      <c r="D153" s="243" t="s">
        <v>615</v>
      </c>
      <c r="E153" s="244" t="s">
        <v>2701</v>
      </c>
      <c r="F153" s="245" t="s">
        <v>2702</v>
      </c>
      <c r="G153" s="246" t="s">
        <v>2696</v>
      </c>
      <c r="H153" s="247">
        <v>1</v>
      </c>
      <c r="I153" s="248">
        <v>705.63</v>
      </c>
      <c r="J153" s="248">
        <f t="shared" si="0"/>
        <v>705.63</v>
      </c>
      <c r="K153" s="249"/>
      <c r="L153" s="250"/>
      <c r="M153" s="251" t="s">
        <v>1</v>
      </c>
      <c r="N153" s="252" t="s">
        <v>39</v>
      </c>
      <c r="O153" s="205">
        <v>0</v>
      </c>
      <c r="P153" s="205">
        <f t="shared" si="1"/>
        <v>0</v>
      </c>
      <c r="Q153" s="205">
        <v>8.8999999999999999E-3</v>
      </c>
      <c r="R153" s="205">
        <f t="shared" si="2"/>
        <v>8.8999999999999999E-3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358</v>
      </c>
      <c r="AT153" s="207" t="s">
        <v>615</v>
      </c>
      <c r="AU153" s="207" t="s">
        <v>94</v>
      </c>
      <c r="AY153" s="17" t="s">
        <v>165</v>
      </c>
      <c r="BE153" s="208">
        <f t="shared" si="4"/>
        <v>0</v>
      </c>
      <c r="BF153" s="208">
        <f t="shared" si="5"/>
        <v>705.63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705.63</v>
      </c>
      <c r="BL153" s="17" t="s">
        <v>257</v>
      </c>
      <c r="BM153" s="207" t="s">
        <v>2703</v>
      </c>
    </row>
    <row r="154" spans="1:65" s="2" customFormat="1" ht="16.5" customHeight="1">
      <c r="A154" s="31"/>
      <c r="B154" s="32"/>
      <c r="C154" s="196" t="s">
        <v>238</v>
      </c>
      <c r="D154" s="196" t="s">
        <v>167</v>
      </c>
      <c r="E154" s="197" t="s">
        <v>2704</v>
      </c>
      <c r="F154" s="198" t="s">
        <v>2705</v>
      </c>
      <c r="G154" s="199" t="s">
        <v>289</v>
      </c>
      <c r="H154" s="200">
        <v>1</v>
      </c>
      <c r="I154" s="201">
        <v>45.41</v>
      </c>
      <c r="J154" s="201">
        <f t="shared" si="0"/>
        <v>45.41</v>
      </c>
      <c r="K154" s="202"/>
      <c r="L154" s="36"/>
      <c r="M154" s="203" t="s">
        <v>1</v>
      </c>
      <c r="N154" s="204" t="s">
        <v>39</v>
      </c>
      <c r="O154" s="205">
        <v>1.97</v>
      </c>
      <c r="P154" s="205">
        <f t="shared" si="1"/>
        <v>1.97</v>
      </c>
      <c r="Q154" s="205">
        <v>2.0000000000000002E-5</v>
      </c>
      <c r="R154" s="205">
        <f t="shared" si="2"/>
        <v>2.0000000000000002E-5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257</v>
      </c>
      <c r="AT154" s="207" t="s">
        <v>167</v>
      </c>
      <c r="AU154" s="207" t="s">
        <v>94</v>
      </c>
      <c r="AY154" s="17" t="s">
        <v>165</v>
      </c>
      <c r="BE154" s="208">
        <f t="shared" si="4"/>
        <v>0</v>
      </c>
      <c r="BF154" s="208">
        <f t="shared" si="5"/>
        <v>45.41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45.41</v>
      </c>
      <c r="BL154" s="17" t="s">
        <v>257</v>
      </c>
      <c r="BM154" s="207" t="s">
        <v>2706</v>
      </c>
    </row>
    <row r="155" spans="1:65" s="2" customFormat="1" ht="16.5" customHeight="1">
      <c r="A155" s="31"/>
      <c r="B155" s="32"/>
      <c r="C155" s="243" t="s">
        <v>244</v>
      </c>
      <c r="D155" s="243" t="s">
        <v>615</v>
      </c>
      <c r="E155" s="244" t="s">
        <v>2707</v>
      </c>
      <c r="F155" s="245" t="s">
        <v>2708</v>
      </c>
      <c r="G155" s="246" t="s">
        <v>289</v>
      </c>
      <c r="H155" s="247">
        <v>1</v>
      </c>
      <c r="I155" s="248">
        <v>388</v>
      </c>
      <c r="J155" s="248">
        <f t="shared" si="0"/>
        <v>388</v>
      </c>
      <c r="K155" s="249"/>
      <c r="L155" s="250"/>
      <c r="M155" s="251" t="s">
        <v>1</v>
      </c>
      <c r="N155" s="252" t="s">
        <v>39</v>
      </c>
      <c r="O155" s="205">
        <v>0</v>
      </c>
      <c r="P155" s="205">
        <f t="shared" si="1"/>
        <v>0</v>
      </c>
      <c r="Q155" s="205">
        <v>0</v>
      </c>
      <c r="R155" s="205">
        <f t="shared" si="2"/>
        <v>0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358</v>
      </c>
      <c r="AT155" s="207" t="s">
        <v>615</v>
      </c>
      <c r="AU155" s="207" t="s">
        <v>94</v>
      </c>
      <c r="AY155" s="17" t="s">
        <v>165</v>
      </c>
      <c r="BE155" s="208">
        <f t="shared" si="4"/>
        <v>0</v>
      </c>
      <c r="BF155" s="208">
        <f t="shared" si="5"/>
        <v>388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388</v>
      </c>
      <c r="BL155" s="17" t="s">
        <v>257</v>
      </c>
      <c r="BM155" s="207" t="s">
        <v>2709</v>
      </c>
    </row>
    <row r="156" spans="1:65" s="2" customFormat="1" ht="19.5">
      <c r="A156" s="31"/>
      <c r="B156" s="32"/>
      <c r="C156" s="33"/>
      <c r="D156" s="211" t="s">
        <v>1103</v>
      </c>
      <c r="E156" s="33"/>
      <c r="F156" s="253" t="s">
        <v>1844</v>
      </c>
      <c r="G156" s="33"/>
      <c r="H156" s="33"/>
      <c r="I156" s="33"/>
      <c r="J156" s="33"/>
      <c r="K156" s="33"/>
      <c r="L156" s="36"/>
      <c r="M156" s="254"/>
      <c r="N156" s="255"/>
      <c r="O156" s="72"/>
      <c r="P156" s="72"/>
      <c r="Q156" s="72"/>
      <c r="R156" s="72"/>
      <c r="S156" s="72"/>
      <c r="T156" s="73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7" t="s">
        <v>1103</v>
      </c>
      <c r="AU156" s="17" t="s">
        <v>94</v>
      </c>
    </row>
    <row r="157" spans="1:65" s="2" customFormat="1" ht="16.5" customHeight="1">
      <c r="A157" s="31"/>
      <c r="B157" s="32"/>
      <c r="C157" s="196" t="s">
        <v>257</v>
      </c>
      <c r="D157" s="196" t="s">
        <v>167</v>
      </c>
      <c r="E157" s="197" t="s">
        <v>2710</v>
      </c>
      <c r="F157" s="198" t="s">
        <v>2711</v>
      </c>
      <c r="G157" s="199" t="s">
        <v>289</v>
      </c>
      <c r="H157" s="200">
        <v>1</v>
      </c>
      <c r="I157" s="201">
        <v>45.96</v>
      </c>
      <c r="J157" s="201">
        <f>ROUND(I157*H157,2)</f>
        <v>45.96</v>
      </c>
      <c r="K157" s="202"/>
      <c r="L157" s="36"/>
      <c r="M157" s="203" t="s">
        <v>1</v>
      </c>
      <c r="N157" s="204" t="s">
        <v>39</v>
      </c>
      <c r="O157" s="205">
        <v>2.00021</v>
      </c>
      <c r="P157" s="205">
        <f>O157*H157</f>
        <v>2.00021</v>
      </c>
      <c r="Q157" s="205">
        <v>2.0000000000000002E-5</v>
      </c>
      <c r="R157" s="205">
        <f>Q157*H157</f>
        <v>2.0000000000000002E-5</v>
      </c>
      <c r="S157" s="205">
        <v>0</v>
      </c>
      <c r="T157" s="206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257</v>
      </c>
      <c r="AT157" s="207" t="s">
        <v>167</v>
      </c>
      <c r="AU157" s="207" t="s">
        <v>94</v>
      </c>
      <c r="AY157" s="17" t="s">
        <v>165</v>
      </c>
      <c r="BE157" s="208">
        <f>IF(N157="základná",J157,0)</f>
        <v>0</v>
      </c>
      <c r="BF157" s="208">
        <f>IF(N157="znížená",J157,0)</f>
        <v>45.96</v>
      </c>
      <c r="BG157" s="208">
        <f>IF(N157="zákl. prenesená",J157,0)</f>
        <v>0</v>
      </c>
      <c r="BH157" s="208">
        <f>IF(N157="zníž. prenesená",J157,0)</f>
        <v>0</v>
      </c>
      <c r="BI157" s="208">
        <f>IF(N157="nulová",J157,0)</f>
        <v>0</v>
      </c>
      <c r="BJ157" s="17" t="s">
        <v>94</v>
      </c>
      <c r="BK157" s="208">
        <f>ROUND(I157*H157,2)</f>
        <v>45.96</v>
      </c>
      <c r="BL157" s="17" t="s">
        <v>257</v>
      </c>
      <c r="BM157" s="207" t="s">
        <v>2712</v>
      </c>
    </row>
    <row r="158" spans="1:65" s="2" customFormat="1" ht="16.5" customHeight="1">
      <c r="A158" s="31"/>
      <c r="B158" s="32"/>
      <c r="C158" s="243" t="s">
        <v>267</v>
      </c>
      <c r="D158" s="243" t="s">
        <v>615</v>
      </c>
      <c r="E158" s="244" t="s">
        <v>2713</v>
      </c>
      <c r="F158" s="245" t="s">
        <v>2714</v>
      </c>
      <c r="G158" s="246" t="s">
        <v>289</v>
      </c>
      <c r="H158" s="247">
        <v>1</v>
      </c>
      <c r="I158" s="248">
        <v>699</v>
      </c>
      <c r="J158" s="248">
        <f>ROUND(I158*H158,2)</f>
        <v>699</v>
      </c>
      <c r="K158" s="249"/>
      <c r="L158" s="250"/>
      <c r="M158" s="251" t="s">
        <v>1</v>
      </c>
      <c r="N158" s="252" t="s">
        <v>39</v>
      </c>
      <c r="O158" s="205">
        <v>0</v>
      </c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358</v>
      </c>
      <c r="AT158" s="207" t="s">
        <v>615</v>
      </c>
      <c r="AU158" s="207" t="s">
        <v>94</v>
      </c>
      <c r="AY158" s="17" t="s">
        <v>165</v>
      </c>
      <c r="BE158" s="208">
        <f>IF(N158="základná",J158,0)</f>
        <v>0</v>
      </c>
      <c r="BF158" s="208">
        <f>IF(N158="znížená",J158,0)</f>
        <v>699</v>
      </c>
      <c r="BG158" s="208">
        <f>IF(N158="zákl. prenesená",J158,0)</f>
        <v>0</v>
      </c>
      <c r="BH158" s="208">
        <f>IF(N158="zníž. prenesená",J158,0)</f>
        <v>0</v>
      </c>
      <c r="BI158" s="208">
        <f>IF(N158="nulová",J158,0)</f>
        <v>0</v>
      </c>
      <c r="BJ158" s="17" t="s">
        <v>94</v>
      </c>
      <c r="BK158" s="208">
        <f>ROUND(I158*H158,2)</f>
        <v>699</v>
      </c>
      <c r="BL158" s="17" t="s">
        <v>257</v>
      </c>
      <c r="BM158" s="207" t="s">
        <v>2715</v>
      </c>
    </row>
    <row r="159" spans="1:65" s="2" customFormat="1" ht="19.5">
      <c r="A159" s="31"/>
      <c r="B159" s="32"/>
      <c r="C159" s="33"/>
      <c r="D159" s="211" t="s">
        <v>1103</v>
      </c>
      <c r="E159" s="33"/>
      <c r="F159" s="253" t="s">
        <v>1844</v>
      </c>
      <c r="G159" s="33"/>
      <c r="H159" s="33"/>
      <c r="I159" s="33"/>
      <c r="J159" s="33"/>
      <c r="K159" s="33"/>
      <c r="L159" s="36"/>
      <c r="M159" s="254"/>
      <c r="N159" s="255"/>
      <c r="O159" s="72"/>
      <c r="P159" s="72"/>
      <c r="Q159" s="72"/>
      <c r="R159" s="72"/>
      <c r="S159" s="72"/>
      <c r="T159" s="73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7" t="s">
        <v>1103</v>
      </c>
      <c r="AU159" s="17" t="s">
        <v>94</v>
      </c>
    </row>
    <row r="160" spans="1:65" s="2" customFormat="1" ht="16.5" customHeight="1">
      <c r="A160" s="31"/>
      <c r="B160" s="32"/>
      <c r="C160" s="196" t="s">
        <v>273</v>
      </c>
      <c r="D160" s="196" t="s">
        <v>167</v>
      </c>
      <c r="E160" s="197" t="s">
        <v>2716</v>
      </c>
      <c r="F160" s="198" t="s">
        <v>2717</v>
      </c>
      <c r="G160" s="199" t="s">
        <v>289</v>
      </c>
      <c r="H160" s="200">
        <v>1</v>
      </c>
      <c r="I160" s="201">
        <v>89.05</v>
      </c>
      <c r="J160" s="201">
        <f>ROUND(I160*H160,2)</f>
        <v>89.05</v>
      </c>
      <c r="K160" s="202"/>
      <c r="L160" s="36"/>
      <c r="M160" s="203" t="s">
        <v>1</v>
      </c>
      <c r="N160" s="204" t="s">
        <v>39</v>
      </c>
      <c r="O160" s="205">
        <v>4.2939999999999996</v>
      </c>
      <c r="P160" s="205">
        <f>O160*H160</f>
        <v>4.2939999999999996</v>
      </c>
      <c r="Q160" s="205">
        <v>6.4999999999999997E-4</v>
      </c>
      <c r="R160" s="205">
        <f>Q160*H160</f>
        <v>6.4999999999999997E-4</v>
      </c>
      <c r="S160" s="205">
        <v>0</v>
      </c>
      <c r="T160" s="206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171</v>
      </c>
      <c r="AT160" s="207" t="s">
        <v>167</v>
      </c>
      <c r="AU160" s="207" t="s">
        <v>94</v>
      </c>
      <c r="AY160" s="17" t="s">
        <v>165</v>
      </c>
      <c r="BE160" s="208">
        <f>IF(N160="základná",J160,0)</f>
        <v>0</v>
      </c>
      <c r="BF160" s="208">
        <f>IF(N160="znížená",J160,0)</f>
        <v>89.05</v>
      </c>
      <c r="BG160" s="208">
        <f>IF(N160="zákl. prenesená",J160,0)</f>
        <v>0</v>
      </c>
      <c r="BH160" s="208">
        <f>IF(N160="zníž. prenesená",J160,0)</f>
        <v>0</v>
      </c>
      <c r="BI160" s="208">
        <f>IF(N160="nulová",J160,0)</f>
        <v>0</v>
      </c>
      <c r="BJ160" s="17" t="s">
        <v>94</v>
      </c>
      <c r="BK160" s="208">
        <f>ROUND(I160*H160,2)</f>
        <v>89.05</v>
      </c>
      <c r="BL160" s="17" t="s">
        <v>171</v>
      </c>
      <c r="BM160" s="207" t="s">
        <v>2718</v>
      </c>
    </row>
    <row r="161" spans="1:65" s="2" customFormat="1" ht="16.5" customHeight="1">
      <c r="A161" s="31"/>
      <c r="B161" s="32"/>
      <c r="C161" s="243" t="s">
        <v>281</v>
      </c>
      <c r="D161" s="243" t="s">
        <v>615</v>
      </c>
      <c r="E161" s="244" t="s">
        <v>2719</v>
      </c>
      <c r="F161" s="245" t="s">
        <v>2720</v>
      </c>
      <c r="G161" s="246" t="s">
        <v>289</v>
      </c>
      <c r="H161" s="247">
        <v>1</v>
      </c>
      <c r="I161" s="248">
        <v>232</v>
      </c>
      <c r="J161" s="248">
        <f>ROUND(I161*H161,2)</f>
        <v>232</v>
      </c>
      <c r="K161" s="249"/>
      <c r="L161" s="250"/>
      <c r="M161" s="251" t="s">
        <v>1</v>
      </c>
      <c r="N161" s="252" t="s">
        <v>39</v>
      </c>
      <c r="O161" s="205">
        <v>0</v>
      </c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202</v>
      </c>
      <c r="AT161" s="207" t="s">
        <v>615</v>
      </c>
      <c r="AU161" s="207" t="s">
        <v>94</v>
      </c>
      <c r="AY161" s="17" t="s">
        <v>165</v>
      </c>
      <c r="BE161" s="208">
        <f>IF(N161="základná",J161,0)</f>
        <v>0</v>
      </c>
      <c r="BF161" s="208">
        <f>IF(N161="znížená",J161,0)</f>
        <v>232</v>
      </c>
      <c r="BG161" s="208">
        <f>IF(N161="zákl. prenesená",J161,0)</f>
        <v>0</v>
      </c>
      <c r="BH161" s="208">
        <f>IF(N161="zníž. prenesená",J161,0)</f>
        <v>0</v>
      </c>
      <c r="BI161" s="208">
        <f>IF(N161="nulová",J161,0)</f>
        <v>0</v>
      </c>
      <c r="BJ161" s="17" t="s">
        <v>94</v>
      </c>
      <c r="BK161" s="208">
        <f>ROUND(I161*H161,2)</f>
        <v>232</v>
      </c>
      <c r="BL161" s="17" t="s">
        <v>171</v>
      </c>
      <c r="BM161" s="207" t="s">
        <v>2721</v>
      </c>
    </row>
    <row r="162" spans="1:65" s="2" customFormat="1" ht="19.5">
      <c r="A162" s="31"/>
      <c r="B162" s="32"/>
      <c r="C162" s="33"/>
      <c r="D162" s="211" t="s">
        <v>1103</v>
      </c>
      <c r="E162" s="33"/>
      <c r="F162" s="253" t="s">
        <v>2722</v>
      </c>
      <c r="G162" s="33"/>
      <c r="H162" s="33"/>
      <c r="I162" s="33"/>
      <c r="J162" s="33"/>
      <c r="K162" s="33"/>
      <c r="L162" s="36"/>
      <c r="M162" s="254"/>
      <c r="N162" s="255"/>
      <c r="O162" s="72"/>
      <c r="P162" s="72"/>
      <c r="Q162" s="72"/>
      <c r="R162" s="72"/>
      <c r="S162" s="72"/>
      <c r="T162" s="73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7" t="s">
        <v>1103</v>
      </c>
      <c r="AU162" s="17" t="s">
        <v>94</v>
      </c>
    </row>
    <row r="163" spans="1:65" s="2" customFormat="1" ht="24.2" customHeight="1">
      <c r="A163" s="31"/>
      <c r="B163" s="32"/>
      <c r="C163" s="196" t="s">
        <v>7</v>
      </c>
      <c r="D163" s="196" t="s">
        <v>167</v>
      </c>
      <c r="E163" s="197" t="s">
        <v>2723</v>
      </c>
      <c r="F163" s="198" t="s">
        <v>2724</v>
      </c>
      <c r="G163" s="199" t="s">
        <v>631</v>
      </c>
      <c r="H163" s="200">
        <v>68.349000000000004</v>
      </c>
      <c r="I163" s="201">
        <v>3.3</v>
      </c>
      <c r="J163" s="201">
        <f>ROUND(I163*H163,2)</f>
        <v>225.55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257</v>
      </c>
      <c r="AT163" s="207" t="s">
        <v>167</v>
      </c>
      <c r="AU163" s="207" t="s">
        <v>94</v>
      </c>
      <c r="AY163" s="17" t="s">
        <v>165</v>
      </c>
      <c r="BE163" s="208">
        <f>IF(N163="základná",J163,0)</f>
        <v>0</v>
      </c>
      <c r="BF163" s="208">
        <f>IF(N163="znížená",J163,0)</f>
        <v>225.55</v>
      </c>
      <c r="BG163" s="208">
        <f>IF(N163="zákl. prenesená",J163,0)</f>
        <v>0</v>
      </c>
      <c r="BH163" s="208">
        <f>IF(N163="zníž. prenesená",J163,0)</f>
        <v>0</v>
      </c>
      <c r="BI163" s="208">
        <f>IF(N163="nulová",J163,0)</f>
        <v>0</v>
      </c>
      <c r="BJ163" s="17" t="s">
        <v>94</v>
      </c>
      <c r="BK163" s="208">
        <f>ROUND(I163*H163,2)</f>
        <v>225.55</v>
      </c>
      <c r="BL163" s="17" t="s">
        <v>257</v>
      </c>
      <c r="BM163" s="207" t="s">
        <v>2725</v>
      </c>
    </row>
    <row r="164" spans="1:65" s="12" customFormat="1" ht="22.9" customHeight="1">
      <c r="B164" s="181"/>
      <c r="C164" s="182"/>
      <c r="D164" s="183" t="s">
        <v>72</v>
      </c>
      <c r="E164" s="194" t="s">
        <v>2726</v>
      </c>
      <c r="F164" s="194" t="s">
        <v>2727</v>
      </c>
      <c r="G164" s="182"/>
      <c r="H164" s="182"/>
      <c r="I164" s="182"/>
      <c r="J164" s="195">
        <f>BK164</f>
        <v>141.10999999999999</v>
      </c>
      <c r="K164" s="182"/>
      <c r="L164" s="186"/>
      <c r="M164" s="187"/>
      <c r="N164" s="188"/>
      <c r="O164" s="188"/>
      <c r="P164" s="189">
        <f>SUM(P165:P168)</f>
        <v>0.63412000000000002</v>
      </c>
      <c r="Q164" s="188"/>
      <c r="R164" s="189">
        <f>SUM(R165:R168)</f>
        <v>0</v>
      </c>
      <c r="S164" s="188"/>
      <c r="T164" s="190">
        <f>SUM(T165:T168)</f>
        <v>0</v>
      </c>
      <c r="AR164" s="191" t="s">
        <v>94</v>
      </c>
      <c r="AT164" s="192" t="s">
        <v>72</v>
      </c>
      <c r="AU164" s="192" t="s">
        <v>81</v>
      </c>
      <c r="AY164" s="191" t="s">
        <v>165</v>
      </c>
      <c r="BK164" s="193">
        <f>SUM(BK165:BK168)</f>
        <v>141.10999999999999</v>
      </c>
    </row>
    <row r="165" spans="1:65" s="2" customFormat="1" ht="24.2" customHeight="1">
      <c r="A165" s="31"/>
      <c r="B165" s="32"/>
      <c r="C165" s="196" t="s">
        <v>293</v>
      </c>
      <c r="D165" s="196" t="s">
        <v>167</v>
      </c>
      <c r="E165" s="197" t="s">
        <v>2728</v>
      </c>
      <c r="F165" s="198" t="s">
        <v>2729</v>
      </c>
      <c r="G165" s="199" t="s">
        <v>289</v>
      </c>
      <c r="H165" s="200">
        <v>1</v>
      </c>
      <c r="I165" s="201">
        <v>13.57</v>
      </c>
      <c r="J165" s="201">
        <f>ROUND(I165*H165,2)</f>
        <v>13.57</v>
      </c>
      <c r="K165" s="202"/>
      <c r="L165" s="36"/>
      <c r="M165" s="203" t="s">
        <v>1</v>
      </c>
      <c r="N165" s="204" t="s">
        <v>39</v>
      </c>
      <c r="O165" s="205">
        <v>0.63412000000000002</v>
      </c>
      <c r="P165" s="205">
        <f>O165*H165</f>
        <v>0.63412000000000002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257</v>
      </c>
      <c r="AT165" s="207" t="s">
        <v>167</v>
      </c>
      <c r="AU165" s="207" t="s">
        <v>94</v>
      </c>
      <c r="AY165" s="17" t="s">
        <v>165</v>
      </c>
      <c r="BE165" s="208">
        <f>IF(N165="základná",J165,0)</f>
        <v>0</v>
      </c>
      <c r="BF165" s="208">
        <f>IF(N165="znížená",J165,0)</f>
        <v>13.57</v>
      </c>
      <c r="BG165" s="208">
        <f>IF(N165="zákl. prenesená",J165,0)</f>
        <v>0</v>
      </c>
      <c r="BH165" s="208">
        <f>IF(N165="zníž. prenesená",J165,0)</f>
        <v>0</v>
      </c>
      <c r="BI165" s="208">
        <f>IF(N165="nulová",J165,0)</f>
        <v>0</v>
      </c>
      <c r="BJ165" s="17" t="s">
        <v>94</v>
      </c>
      <c r="BK165" s="208">
        <f>ROUND(I165*H165,2)</f>
        <v>13.57</v>
      </c>
      <c r="BL165" s="17" t="s">
        <v>257</v>
      </c>
      <c r="BM165" s="207" t="s">
        <v>2730</v>
      </c>
    </row>
    <row r="166" spans="1:65" s="2" customFormat="1" ht="21.75" customHeight="1">
      <c r="A166" s="31"/>
      <c r="B166" s="32"/>
      <c r="C166" s="243" t="s">
        <v>297</v>
      </c>
      <c r="D166" s="243" t="s">
        <v>615</v>
      </c>
      <c r="E166" s="244" t="s">
        <v>2731</v>
      </c>
      <c r="F166" s="245" t="s">
        <v>2732</v>
      </c>
      <c r="G166" s="246" t="s">
        <v>289</v>
      </c>
      <c r="H166" s="247">
        <v>1</v>
      </c>
      <c r="I166" s="248">
        <v>126</v>
      </c>
      <c r="J166" s="248">
        <f>ROUND(I166*H166,2)</f>
        <v>126</v>
      </c>
      <c r="K166" s="249"/>
      <c r="L166" s="250"/>
      <c r="M166" s="251" t="s">
        <v>1</v>
      </c>
      <c r="N166" s="252" t="s">
        <v>39</v>
      </c>
      <c r="O166" s="205">
        <v>0</v>
      </c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358</v>
      </c>
      <c r="AT166" s="207" t="s">
        <v>615</v>
      </c>
      <c r="AU166" s="207" t="s">
        <v>94</v>
      </c>
      <c r="AY166" s="17" t="s">
        <v>165</v>
      </c>
      <c r="BE166" s="208">
        <f>IF(N166="základná",J166,0)</f>
        <v>0</v>
      </c>
      <c r="BF166" s="208">
        <f>IF(N166="znížená",J166,0)</f>
        <v>126</v>
      </c>
      <c r="BG166" s="208">
        <f>IF(N166="zákl. prenesená",J166,0)</f>
        <v>0</v>
      </c>
      <c r="BH166" s="208">
        <f>IF(N166="zníž. prenesená",J166,0)</f>
        <v>0</v>
      </c>
      <c r="BI166" s="208">
        <f>IF(N166="nulová",J166,0)</f>
        <v>0</v>
      </c>
      <c r="BJ166" s="17" t="s">
        <v>94</v>
      </c>
      <c r="BK166" s="208">
        <f>ROUND(I166*H166,2)</f>
        <v>126</v>
      </c>
      <c r="BL166" s="17" t="s">
        <v>257</v>
      </c>
      <c r="BM166" s="207" t="s">
        <v>2733</v>
      </c>
    </row>
    <row r="167" spans="1:65" s="2" customFormat="1" ht="48.75">
      <c r="A167" s="31"/>
      <c r="B167" s="32"/>
      <c r="C167" s="33"/>
      <c r="D167" s="211" t="s">
        <v>1103</v>
      </c>
      <c r="E167" s="33"/>
      <c r="F167" s="253" t="s">
        <v>2734</v>
      </c>
      <c r="G167" s="33"/>
      <c r="H167" s="33"/>
      <c r="I167" s="33"/>
      <c r="J167" s="33"/>
      <c r="K167" s="33"/>
      <c r="L167" s="36"/>
      <c r="M167" s="254"/>
      <c r="N167" s="255"/>
      <c r="O167" s="72"/>
      <c r="P167" s="72"/>
      <c r="Q167" s="72"/>
      <c r="R167" s="72"/>
      <c r="S167" s="72"/>
      <c r="T167" s="73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7" t="s">
        <v>1103</v>
      </c>
      <c r="AU167" s="17" t="s">
        <v>94</v>
      </c>
    </row>
    <row r="168" spans="1:65" s="2" customFormat="1" ht="21.75" customHeight="1">
      <c r="A168" s="31"/>
      <c r="B168" s="32"/>
      <c r="C168" s="196" t="s">
        <v>304</v>
      </c>
      <c r="D168" s="196" t="s">
        <v>167</v>
      </c>
      <c r="E168" s="197" t="s">
        <v>2735</v>
      </c>
      <c r="F168" s="198" t="s">
        <v>2736</v>
      </c>
      <c r="G168" s="199" t="s">
        <v>631</v>
      </c>
      <c r="H168" s="200">
        <v>1.3959999999999999</v>
      </c>
      <c r="I168" s="201">
        <v>1.1000000000000001</v>
      </c>
      <c r="J168" s="201">
        <f>ROUND(I168*H168,2)</f>
        <v>1.54</v>
      </c>
      <c r="K168" s="202"/>
      <c r="L168" s="36"/>
      <c r="M168" s="203" t="s">
        <v>1</v>
      </c>
      <c r="N168" s="204" t="s">
        <v>39</v>
      </c>
      <c r="O168" s="205">
        <v>0</v>
      </c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257</v>
      </c>
      <c r="AT168" s="207" t="s">
        <v>167</v>
      </c>
      <c r="AU168" s="207" t="s">
        <v>94</v>
      </c>
      <c r="AY168" s="17" t="s">
        <v>165</v>
      </c>
      <c r="BE168" s="208">
        <f>IF(N168="základná",J168,0)</f>
        <v>0</v>
      </c>
      <c r="BF168" s="208">
        <f>IF(N168="znížená",J168,0)</f>
        <v>1.54</v>
      </c>
      <c r="BG168" s="208">
        <f>IF(N168="zákl. prenesená",J168,0)</f>
        <v>0</v>
      </c>
      <c r="BH168" s="208">
        <f>IF(N168="zníž. prenesená",J168,0)</f>
        <v>0</v>
      </c>
      <c r="BI168" s="208">
        <f>IF(N168="nulová",J168,0)</f>
        <v>0</v>
      </c>
      <c r="BJ168" s="17" t="s">
        <v>94</v>
      </c>
      <c r="BK168" s="208">
        <f>ROUND(I168*H168,2)</f>
        <v>1.54</v>
      </c>
      <c r="BL168" s="17" t="s">
        <v>257</v>
      </c>
      <c r="BM168" s="207" t="s">
        <v>2737</v>
      </c>
    </row>
    <row r="169" spans="1:65" s="12" customFormat="1" ht="22.9" customHeight="1">
      <c r="B169" s="181"/>
      <c r="C169" s="182"/>
      <c r="D169" s="183" t="s">
        <v>72</v>
      </c>
      <c r="E169" s="194" t="s">
        <v>2738</v>
      </c>
      <c r="F169" s="194" t="s">
        <v>2739</v>
      </c>
      <c r="G169" s="182"/>
      <c r="H169" s="182"/>
      <c r="I169" s="182"/>
      <c r="J169" s="195">
        <f>BK169</f>
        <v>12481.050000000001</v>
      </c>
      <c r="K169" s="182"/>
      <c r="L169" s="186"/>
      <c r="M169" s="187"/>
      <c r="N169" s="188"/>
      <c r="O169" s="188"/>
      <c r="P169" s="189">
        <f>SUM(P170:P206)</f>
        <v>188.76587939999999</v>
      </c>
      <c r="Q169" s="188"/>
      <c r="R169" s="189">
        <f>SUM(R170:R206)</f>
        <v>0.61967819613000008</v>
      </c>
      <c r="S169" s="188"/>
      <c r="T169" s="190">
        <f>SUM(T170:T206)</f>
        <v>0</v>
      </c>
      <c r="AR169" s="191" t="s">
        <v>94</v>
      </c>
      <c r="AT169" s="192" t="s">
        <v>72</v>
      </c>
      <c r="AU169" s="192" t="s">
        <v>81</v>
      </c>
      <c r="AY169" s="191" t="s">
        <v>165</v>
      </c>
      <c r="BK169" s="193">
        <f>SUM(BK170:BK206)</f>
        <v>12481.050000000001</v>
      </c>
    </row>
    <row r="170" spans="1:65" s="2" customFormat="1" ht="21.75" customHeight="1">
      <c r="A170" s="31"/>
      <c r="B170" s="32"/>
      <c r="C170" s="196" t="s">
        <v>309</v>
      </c>
      <c r="D170" s="196" t="s">
        <v>167</v>
      </c>
      <c r="E170" s="197" t="s">
        <v>2740</v>
      </c>
      <c r="F170" s="198" t="s">
        <v>2741</v>
      </c>
      <c r="G170" s="199" t="s">
        <v>220</v>
      </c>
      <c r="H170" s="200">
        <v>378.21</v>
      </c>
      <c r="I170" s="201">
        <v>15.41</v>
      </c>
      <c r="J170" s="201">
        <f>ROUND(I170*H170,2)</f>
        <v>5828.22</v>
      </c>
      <c r="K170" s="202"/>
      <c r="L170" s="36"/>
      <c r="M170" s="203" t="s">
        <v>1</v>
      </c>
      <c r="N170" s="204" t="s">
        <v>39</v>
      </c>
      <c r="O170" s="205">
        <v>0.24540999999999999</v>
      </c>
      <c r="P170" s="205">
        <f>O170*H170</f>
        <v>92.816516099999987</v>
      </c>
      <c r="Q170" s="205">
        <v>7.1007000000000004E-4</v>
      </c>
      <c r="R170" s="205">
        <f>Q170*H170</f>
        <v>0.26855557470000002</v>
      </c>
      <c r="S170" s="205">
        <v>0</v>
      </c>
      <c r="T170" s="206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257</v>
      </c>
      <c r="AT170" s="207" t="s">
        <v>167</v>
      </c>
      <c r="AU170" s="207" t="s">
        <v>94</v>
      </c>
      <c r="AY170" s="17" t="s">
        <v>165</v>
      </c>
      <c r="BE170" s="208">
        <f>IF(N170="základná",J170,0)</f>
        <v>0</v>
      </c>
      <c r="BF170" s="208">
        <f>IF(N170="znížená",J170,0)</f>
        <v>5828.22</v>
      </c>
      <c r="BG170" s="208">
        <f>IF(N170="zákl. prenesená",J170,0)</f>
        <v>0</v>
      </c>
      <c r="BH170" s="208">
        <f>IF(N170="zníž. prenesená",J170,0)</f>
        <v>0</v>
      </c>
      <c r="BI170" s="208">
        <f>IF(N170="nulová",J170,0)</f>
        <v>0</v>
      </c>
      <c r="BJ170" s="17" t="s">
        <v>94</v>
      </c>
      <c r="BK170" s="208">
        <f>ROUND(I170*H170,2)</f>
        <v>5828.22</v>
      </c>
      <c r="BL170" s="17" t="s">
        <v>257</v>
      </c>
      <c r="BM170" s="207" t="s">
        <v>2742</v>
      </c>
    </row>
    <row r="171" spans="1:65" s="13" customFormat="1" ht="11.25">
      <c r="B171" s="209"/>
      <c r="C171" s="210"/>
      <c r="D171" s="211" t="s">
        <v>173</v>
      </c>
      <c r="E171" s="212" t="s">
        <v>1</v>
      </c>
      <c r="F171" s="213" t="s">
        <v>2663</v>
      </c>
      <c r="G171" s="210"/>
      <c r="H171" s="212" t="s">
        <v>1</v>
      </c>
      <c r="I171" s="210"/>
      <c r="J171" s="210"/>
      <c r="K171" s="210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173</v>
      </c>
      <c r="AU171" s="218" t="s">
        <v>94</v>
      </c>
      <c r="AV171" s="13" t="s">
        <v>81</v>
      </c>
      <c r="AW171" s="13" t="s">
        <v>29</v>
      </c>
      <c r="AX171" s="13" t="s">
        <v>73</v>
      </c>
      <c r="AY171" s="218" t="s">
        <v>165</v>
      </c>
    </row>
    <row r="172" spans="1:65" s="14" customFormat="1" ht="22.5">
      <c r="B172" s="219"/>
      <c r="C172" s="220"/>
      <c r="D172" s="211" t="s">
        <v>173</v>
      </c>
      <c r="E172" s="221" t="s">
        <v>1</v>
      </c>
      <c r="F172" s="222" t="s">
        <v>2743</v>
      </c>
      <c r="G172" s="220"/>
      <c r="H172" s="223">
        <v>131.88</v>
      </c>
      <c r="I172" s="220"/>
      <c r="J172" s="220"/>
      <c r="K172" s="220"/>
      <c r="L172" s="224"/>
      <c r="M172" s="225"/>
      <c r="N172" s="226"/>
      <c r="O172" s="226"/>
      <c r="P172" s="226"/>
      <c r="Q172" s="226"/>
      <c r="R172" s="226"/>
      <c r="S172" s="226"/>
      <c r="T172" s="227"/>
      <c r="AT172" s="228" t="s">
        <v>173</v>
      </c>
      <c r="AU172" s="228" t="s">
        <v>94</v>
      </c>
      <c r="AV172" s="14" t="s">
        <v>94</v>
      </c>
      <c r="AW172" s="14" t="s">
        <v>29</v>
      </c>
      <c r="AX172" s="14" t="s">
        <v>73</v>
      </c>
      <c r="AY172" s="228" t="s">
        <v>165</v>
      </c>
    </row>
    <row r="173" spans="1:65" s="13" customFormat="1" ht="11.25">
      <c r="B173" s="209"/>
      <c r="C173" s="210"/>
      <c r="D173" s="211" t="s">
        <v>173</v>
      </c>
      <c r="E173" s="212" t="s">
        <v>1</v>
      </c>
      <c r="F173" s="213" t="s">
        <v>2672</v>
      </c>
      <c r="G173" s="210"/>
      <c r="H173" s="212" t="s">
        <v>1</v>
      </c>
      <c r="I173" s="210"/>
      <c r="J173" s="210"/>
      <c r="K173" s="210"/>
      <c r="L173" s="214"/>
      <c r="M173" s="215"/>
      <c r="N173" s="216"/>
      <c r="O173" s="216"/>
      <c r="P173" s="216"/>
      <c r="Q173" s="216"/>
      <c r="R173" s="216"/>
      <c r="S173" s="216"/>
      <c r="T173" s="217"/>
      <c r="AT173" s="218" t="s">
        <v>173</v>
      </c>
      <c r="AU173" s="218" t="s">
        <v>94</v>
      </c>
      <c r="AV173" s="13" t="s">
        <v>81</v>
      </c>
      <c r="AW173" s="13" t="s">
        <v>29</v>
      </c>
      <c r="AX173" s="13" t="s">
        <v>73</v>
      </c>
      <c r="AY173" s="218" t="s">
        <v>165</v>
      </c>
    </row>
    <row r="174" spans="1:65" s="14" customFormat="1" ht="11.25">
      <c r="B174" s="219"/>
      <c r="C174" s="220"/>
      <c r="D174" s="211" t="s">
        <v>173</v>
      </c>
      <c r="E174" s="221" t="s">
        <v>1</v>
      </c>
      <c r="F174" s="222" t="s">
        <v>2744</v>
      </c>
      <c r="G174" s="220"/>
      <c r="H174" s="223">
        <v>246.33</v>
      </c>
      <c r="I174" s="220"/>
      <c r="J174" s="220"/>
      <c r="K174" s="220"/>
      <c r="L174" s="224"/>
      <c r="M174" s="225"/>
      <c r="N174" s="226"/>
      <c r="O174" s="226"/>
      <c r="P174" s="226"/>
      <c r="Q174" s="226"/>
      <c r="R174" s="226"/>
      <c r="S174" s="226"/>
      <c r="T174" s="227"/>
      <c r="AT174" s="228" t="s">
        <v>173</v>
      </c>
      <c r="AU174" s="228" t="s">
        <v>94</v>
      </c>
      <c r="AV174" s="14" t="s">
        <v>94</v>
      </c>
      <c r="AW174" s="14" t="s">
        <v>29</v>
      </c>
      <c r="AX174" s="14" t="s">
        <v>73</v>
      </c>
      <c r="AY174" s="228" t="s">
        <v>165</v>
      </c>
    </row>
    <row r="175" spans="1:65" s="15" customFormat="1" ht="11.25">
      <c r="B175" s="229"/>
      <c r="C175" s="230"/>
      <c r="D175" s="211" t="s">
        <v>173</v>
      </c>
      <c r="E175" s="231" t="s">
        <v>1</v>
      </c>
      <c r="F175" s="232" t="s">
        <v>176</v>
      </c>
      <c r="G175" s="230"/>
      <c r="H175" s="233">
        <v>378.21</v>
      </c>
      <c r="I175" s="230"/>
      <c r="J175" s="230"/>
      <c r="K175" s="230"/>
      <c r="L175" s="234"/>
      <c r="M175" s="235"/>
      <c r="N175" s="236"/>
      <c r="O175" s="236"/>
      <c r="P175" s="236"/>
      <c r="Q175" s="236"/>
      <c r="R175" s="236"/>
      <c r="S175" s="236"/>
      <c r="T175" s="237"/>
      <c r="AT175" s="238" t="s">
        <v>173</v>
      </c>
      <c r="AU175" s="238" t="s">
        <v>94</v>
      </c>
      <c r="AV175" s="15" t="s">
        <v>171</v>
      </c>
      <c r="AW175" s="15" t="s">
        <v>29</v>
      </c>
      <c r="AX175" s="15" t="s">
        <v>81</v>
      </c>
      <c r="AY175" s="238" t="s">
        <v>165</v>
      </c>
    </row>
    <row r="176" spans="1:65" s="2" customFormat="1" ht="21.75" customHeight="1">
      <c r="A176" s="31"/>
      <c r="B176" s="32"/>
      <c r="C176" s="196" t="s">
        <v>317</v>
      </c>
      <c r="D176" s="196" t="s">
        <v>167</v>
      </c>
      <c r="E176" s="197" t="s">
        <v>2745</v>
      </c>
      <c r="F176" s="198" t="s">
        <v>2746</v>
      </c>
      <c r="G176" s="199" t="s">
        <v>220</v>
      </c>
      <c r="H176" s="200">
        <v>135.44999999999999</v>
      </c>
      <c r="I176" s="201">
        <v>16.29</v>
      </c>
      <c r="J176" s="201">
        <f>ROUND(I176*H176,2)</f>
        <v>2206.48</v>
      </c>
      <c r="K176" s="202"/>
      <c r="L176" s="36"/>
      <c r="M176" s="203" t="s">
        <v>1</v>
      </c>
      <c r="N176" s="204" t="s">
        <v>39</v>
      </c>
      <c r="O176" s="205">
        <v>0.24548</v>
      </c>
      <c r="P176" s="205">
        <f>O176*H176</f>
        <v>33.250265999999996</v>
      </c>
      <c r="Q176" s="205">
        <v>8.2782999999999999E-4</v>
      </c>
      <c r="R176" s="205">
        <f>Q176*H176</f>
        <v>0.1121295735</v>
      </c>
      <c r="S176" s="205">
        <v>0</v>
      </c>
      <c r="T176" s="206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257</v>
      </c>
      <c r="AT176" s="207" t="s">
        <v>167</v>
      </c>
      <c r="AU176" s="207" t="s">
        <v>94</v>
      </c>
      <c r="AY176" s="17" t="s">
        <v>165</v>
      </c>
      <c r="BE176" s="208">
        <f>IF(N176="základná",J176,0)</f>
        <v>0</v>
      </c>
      <c r="BF176" s="208">
        <f>IF(N176="znížená",J176,0)</f>
        <v>2206.48</v>
      </c>
      <c r="BG176" s="208">
        <f>IF(N176="zákl. prenesená",J176,0)</f>
        <v>0</v>
      </c>
      <c r="BH176" s="208">
        <f>IF(N176="zníž. prenesená",J176,0)</f>
        <v>0</v>
      </c>
      <c r="BI176" s="208">
        <f>IF(N176="nulová",J176,0)</f>
        <v>0</v>
      </c>
      <c r="BJ176" s="17" t="s">
        <v>94</v>
      </c>
      <c r="BK176" s="208">
        <f>ROUND(I176*H176,2)</f>
        <v>2206.48</v>
      </c>
      <c r="BL176" s="17" t="s">
        <v>257</v>
      </c>
      <c r="BM176" s="207" t="s">
        <v>2747</v>
      </c>
    </row>
    <row r="177" spans="1:65" s="13" customFormat="1" ht="11.25">
      <c r="B177" s="209"/>
      <c r="C177" s="210"/>
      <c r="D177" s="211" t="s">
        <v>173</v>
      </c>
      <c r="E177" s="212" t="s">
        <v>1</v>
      </c>
      <c r="F177" s="213" t="s">
        <v>2663</v>
      </c>
      <c r="G177" s="210"/>
      <c r="H177" s="212" t="s">
        <v>1</v>
      </c>
      <c r="I177" s="210"/>
      <c r="J177" s="210"/>
      <c r="K177" s="210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173</v>
      </c>
      <c r="AU177" s="218" t="s">
        <v>94</v>
      </c>
      <c r="AV177" s="13" t="s">
        <v>81</v>
      </c>
      <c r="AW177" s="13" t="s">
        <v>29</v>
      </c>
      <c r="AX177" s="13" t="s">
        <v>73</v>
      </c>
      <c r="AY177" s="218" t="s">
        <v>165</v>
      </c>
    </row>
    <row r="178" spans="1:65" s="14" customFormat="1" ht="11.25">
      <c r="B178" s="219"/>
      <c r="C178" s="220"/>
      <c r="D178" s="211" t="s">
        <v>173</v>
      </c>
      <c r="E178" s="221" t="s">
        <v>1</v>
      </c>
      <c r="F178" s="222" t="s">
        <v>2748</v>
      </c>
      <c r="G178" s="220"/>
      <c r="H178" s="223">
        <v>45.36</v>
      </c>
      <c r="I178" s="220"/>
      <c r="J178" s="220"/>
      <c r="K178" s="220"/>
      <c r="L178" s="224"/>
      <c r="M178" s="225"/>
      <c r="N178" s="226"/>
      <c r="O178" s="226"/>
      <c r="P178" s="226"/>
      <c r="Q178" s="226"/>
      <c r="R178" s="226"/>
      <c r="S178" s="226"/>
      <c r="T178" s="227"/>
      <c r="AT178" s="228" t="s">
        <v>173</v>
      </c>
      <c r="AU178" s="228" t="s">
        <v>94</v>
      </c>
      <c r="AV178" s="14" t="s">
        <v>94</v>
      </c>
      <c r="AW178" s="14" t="s">
        <v>29</v>
      </c>
      <c r="AX178" s="14" t="s">
        <v>73</v>
      </c>
      <c r="AY178" s="228" t="s">
        <v>165</v>
      </c>
    </row>
    <row r="179" spans="1:65" s="13" customFormat="1" ht="11.25">
      <c r="B179" s="209"/>
      <c r="C179" s="210"/>
      <c r="D179" s="211" t="s">
        <v>173</v>
      </c>
      <c r="E179" s="212" t="s">
        <v>1</v>
      </c>
      <c r="F179" s="213" t="s">
        <v>2672</v>
      </c>
      <c r="G179" s="210"/>
      <c r="H179" s="212" t="s">
        <v>1</v>
      </c>
      <c r="I179" s="210"/>
      <c r="J179" s="210"/>
      <c r="K179" s="210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173</v>
      </c>
      <c r="AU179" s="218" t="s">
        <v>94</v>
      </c>
      <c r="AV179" s="13" t="s">
        <v>81</v>
      </c>
      <c r="AW179" s="13" t="s">
        <v>29</v>
      </c>
      <c r="AX179" s="13" t="s">
        <v>73</v>
      </c>
      <c r="AY179" s="218" t="s">
        <v>165</v>
      </c>
    </row>
    <row r="180" spans="1:65" s="14" customFormat="1" ht="11.25">
      <c r="B180" s="219"/>
      <c r="C180" s="220"/>
      <c r="D180" s="211" t="s">
        <v>173</v>
      </c>
      <c r="E180" s="221" t="s">
        <v>1</v>
      </c>
      <c r="F180" s="222" t="s">
        <v>2749</v>
      </c>
      <c r="G180" s="220"/>
      <c r="H180" s="223">
        <v>90.09</v>
      </c>
      <c r="I180" s="220"/>
      <c r="J180" s="220"/>
      <c r="K180" s="220"/>
      <c r="L180" s="224"/>
      <c r="M180" s="225"/>
      <c r="N180" s="226"/>
      <c r="O180" s="226"/>
      <c r="P180" s="226"/>
      <c r="Q180" s="226"/>
      <c r="R180" s="226"/>
      <c r="S180" s="226"/>
      <c r="T180" s="227"/>
      <c r="AT180" s="228" t="s">
        <v>173</v>
      </c>
      <c r="AU180" s="228" t="s">
        <v>94</v>
      </c>
      <c r="AV180" s="14" t="s">
        <v>94</v>
      </c>
      <c r="AW180" s="14" t="s">
        <v>29</v>
      </c>
      <c r="AX180" s="14" t="s">
        <v>73</v>
      </c>
      <c r="AY180" s="228" t="s">
        <v>165</v>
      </c>
    </row>
    <row r="181" spans="1:65" s="15" customFormat="1" ht="11.25">
      <c r="B181" s="229"/>
      <c r="C181" s="230"/>
      <c r="D181" s="211" t="s">
        <v>173</v>
      </c>
      <c r="E181" s="231" t="s">
        <v>1</v>
      </c>
      <c r="F181" s="232" t="s">
        <v>176</v>
      </c>
      <c r="G181" s="230"/>
      <c r="H181" s="233">
        <v>135.44999999999999</v>
      </c>
      <c r="I181" s="230"/>
      <c r="J181" s="230"/>
      <c r="K181" s="230"/>
      <c r="L181" s="234"/>
      <c r="M181" s="235"/>
      <c r="N181" s="236"/>
      <c r="O181" s="236"/>
      <c r="P181" s="236"/>
      <c r="Q181" s="236"/>
      <c r="R181" s="236"/>
      <c r="S181" s="236"/>
      <c r="T181" s="237"/>
      <c r="AT181" s="238" t="s">
        <v>173</v>
      </c>
      <c r="AU181" s="238" t="s">
        <v>94</v>
      </c>
      <c r="AV181" s="15" t="s">
        <v>171</v>
      </c>
      <c r="AW181" s="15" t="s">
        <v>29</v>
      </c>
      <c r="AX181" s="15" t="s">
        <v>81</v>
      </c>
      <c r="AY181" s="238" t="s">
        <v>165</v>
      </c>
    </row>
    <row r="182" spans="1:65" s="2" customFormat="1" ht="21.75" customHeight="1">
      <c r="A182" s="31"/>
      <c r="B182" s="32"/>
      <c r="C182" s="196" t="s">
        <v>322</v>
      </c>
      <c r="D182" s="196" t="s">
        <v>167</v>
      </c>
      <c r="E182" s="197" t="s">
        <v>2750</v>
      </c>
      <c r="F182" s="198" t="s">
        <v>2751</v>
      </c>
      <c r="G182" s="199" t="s">
        <v>220</v>
      </c>
      <c r="H182" s="200">
        <v>54.075000000000003</v>
      </c>
      <c r="I182" s="201">
        <v>18.170000000000002</v>
      </c>
      <c r="J182" s="201">
        <f>ROUND(I182*H182,2)</f>
        <v>982.54</v>
      </c>
      <c r="K182" s="202"/>
      <c r="L182" s="36"/>
      <c r="M182" s="203" t="s">
        <v>1</v>
      </c>
      <c r="N182" s="204" t="s">
        <v>39</v>
      </c>
      <c r="O182" s="205">
        <v>0.24568000000000001</v>
      </c>
      <c r="P182" s="205">
        <f>O182*H182</f>
        <v>13.285146000000001</v>
      </c>
      <c r="Q182" s="205">
        <v>1.1667019999999999E-3</v>
      </c>
      <c r="R182" s="205">
        <f>Q182*H182</f>
        <v>6.3089410649999997E-2</v>
      </c>
      <c r="S182" s="205">
        <v>0</v>
      </c>
      <c r="T182" s="206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7" t="s">
        <v>257</v>
      </c>
      <c r="AT182" s="207" t="s">
        <v>167</v>
      </c>
      <c r="AU182" s="207" t="s">
        <v>94</v>
      </c>
      <c r="AY182" s="17" t="s">
        <v>165</v>
      </c>
      <c r="BE182" s="208">
        <f>IF(N182="základná",J182,0)</f>
        <v>0</v>
      </c>
      <c r="BF182" s="208">
        <f>IF(N182="znížená",J182,0)</f>
        <v>982.54</v>
      </c>
      <c r="BG182" s="208">
        <f>IF(N182="zákl. prenesená",J182,0)</f>
        <v>0</v>
      </c>
      <c r="BH182" s="208">
        <f>IF(N182="zníž. prenesená",J182,0)</f>
        <v>0</v>
      </c>
      <c r="BI182" s="208">
        <f>IF(N182="nulová",J182,0)</f>
        <v>0</v>
      </c>
      <c r="BJ182" s="17" t="s">
        <v>94</v>
      </c>
      <c r="BK182" s="208">
        <f>ROUND(I182*H182,2)</f>
        <v>982.54</v>
      </c>
      <c r="BL182" s="17" t="s">
        <v>257</v>
      </c>
      <c r="BM182" s="207" t="s">
        <v>2752</v>
      </c>
    </row>
    <row r="183" spans="1:65" s="13" customFormat="1" ht="11.25">
      <c r="B183" s="209"/>
      <c r="C183" s="210"/>
      <c r="D183" s="211" t="s">
        <v>173</v>
      </c>
      <c r="E183" s="212" t="s">
        <v>1</v>
      </c>
      <c r="F183" s="213" t="s">
        <v>2663</v>
      </c>
      <c r="G183" s="210"/>
      <c r="H183" s="212" t="s">
        <v>1</v>
      </c>
      <c r="I183" s="210"/>
      <c r="J183" s="210"/>
      <c r="K183" s="210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173</v>
      </c>
      <c r="AU183" s="218" t="s">
        <v>94</v>
      </c>
      <c r="AV183" s="13" t="s">
        <v>81</v>
      </c>
      <c r="AW183" s="13" t="s">
        <v>29</v>
      </c>
      <c r="AX183" s="13" t="s">
        <v>73</v>
      </c>
      <c r="AY183" s="218" t="s">
        <v>165</v>
      </c>
    </row>
    <row r="184" spans="1:65" s="14" customFormat="1" ht="11.25">
      <c r="B184" s="219"/>
      <c r="C184" s="220"/>
      <c r="D184" s="211" t="s">
        <v>173</v>
      </c>
      <c r="E184" s="221" t="s">
        <v>1</v>
      </c>
      <c r="F184" s="222" t="s">
        <v>2753</v>
      </c>
      <c r="G184" s="220"/>
      <c r="H184" s="223">
        <v>21.734999999999999</v>
      </c>
      <c r="I184" s="220"/>
      <c r="J184" s="220"/>
      <c r="K184" s="220"/>
      <c r="L184" s="224"/>
      <c r="M184" s="225"/>
      <c r="N184" s="226"/>
      <c r="O184" s="226"/>
      <c r="P184" s="226"/>
      <c r="Q184" s="226"/>
      <c r="R184" s="226"/>
      <c r="S184" s="226"/>
      <c r="T184" s="227"/>
      <c r="AT184" s="228" t="s">
        <v>173</v>
      </c>
      <c r="AU184" s="228" t="s">
        <v>94</v>
      </c>
      <c r="AV184" s="14" t="s">
        <v>94</v>
      </c>
      <c r="AW184" s="14" t="s">
        <v>29</v>
      </c>
      <c r="AX184" s="14" t="s">
        <v>73</v>
      </c>
      <c r="AY184" s="228" t="s">
        <v>165</v>
      </c>
    </row>
    <row r="185" spans="1:65" s="13" customFormat="1" ht="11.25">
      <c r="B185" s="209"/>
      <c r="C185" s="210"/>
      <c r="D185" s="211" t="s">
        <v>173</v>
      </c>
      <c r="E185" s="212" t="s">
        <v>1</v>
      </c>
      <c r="F185" s="213" t="s">
        <v>2672</v>
      </c>
      <c r="G185" s="210"/>
      <c r="H185" s="212" t="s">
        <v>1</v>
      </c>
      <c r="I185" s="210"/>
      <c r="J185" s="210"/>
      <c r="K185" s="210"/>
      <c r="L185" s="214"/>
      <c r="M185" s="215"/>
      <c r="N185" s="216"/>
      <c r="O185" s="216"/>
      <c r="P185" s="216"/>
      <c r="Q185" s="216"/>
      <c r="R185" s="216"/>
      <c r="S185" s="216"/>
      <c r="T185" s="217"/>
      <c r="AT185" s="218" t="s">
        <v>173</v>
      </c>
      <c r="AU185" s="218" t="s">
        <v>94</v>
      </c>
      <c r="AV185" s="13" t="s">
        <v>81</v>
      </c>
      <c r="AW185" s="13" t="s">
        <v>29</v>
      </c>
      <c r="AX185" s="13" t="s">
        <v>73</v>
      </c>
      <c r="AY185" s="218" t="s">
        <v>165</v>
      </c>
    </row>
    <row r="186" spans="1:65" s="14" customFormat="1" ht="11.25">
      <c r="B186" s="219"/>
      <c r="C186" s="220"/>
      <c r="D186" s="211" t="s">
        <v>173</v>
      </c>
      <c r="E186" s="221" t="s">
        <v>1</v>
      </c>
      <c r="F186" s="222" t="s">
        <v>2754</v>
      </c>
      <c r="G186" s="220"/>
      <c r="H186" s="223">
        <v>32.340000000000003</v>
      </c>
      <c r="I186" s="220"/>
      <c r="J186" s="220"/>
      <c r="K186" s="220"/>
      <c r="L186" s="224"/>
      <c r="M186" s="225"/>
      <c r="N186" s="226"/>
      <c r="O186" s="226"/>
      <c r="P186" s="226"/>
      <c r="Q186" s="226"/>
      <c r="R186" s="226"/>
      <c r="S186" s="226"/>
      <c r="T186" s="227"/>
      <c r="AT186" s="228" t="s">
        <v>173</v>
      </c>
      <c r="AU186" s="228" t="s">
        <v>94</v>
      </c>
      <c r="AV186" s="14" t="s">
        <v>94</v>
      </c>
      <c r="AW186" s="14" t="s">
        <v>29</v>
      </c>
      <c r="AX186" s="14" t="s">
        <v>73</v>
      </c>
      <c r="AY186" s="228" t="s">
        <v>165</v>
      </c>
    </row>
    <row r="187" spans="1:65" s="15" customFormat="1" ht="11.25">
      <c r="B187" s="229"/>
      <c r="C187" s="230"/>
      <c r="D187" s="211" t="s">
        <v>173</v>
      </c>
      <c r="E187" s="231" t="s">
        <v>1</v>
      </c>
      <c r="F187" s="232" t="s">
        <v>176</v>
      </c>
      <c r="G187" s="230"/>
      <c r="H187" s="233">
        <v>54.075000000000003</v>
      </c>
      <c r="I187" s="230"/>
      <c r="J187" s="230"/>
      <c r="K187" s="230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173</v>
      </c>
      <c r="AU187" s="238" t="s">
        <v>94</v>
      </c>
      <c r="AV187" s="15" t="s">
        <v>171</v>
      </c>
      <c r="AW187" s="15" t="s">
        <v>29</v>
      </c>
      <c r="AX187" s="15" t="s">
        <v>81</v>
      </c>
      <c r="AY187" s="238" t="s">
        <v>165</v>
      </c>
    </row>
    <row r="188" spans="1:65" s="2" customFormat="1" ht="21.75" customHeight="1">
      <c r="A188" s="31"/>
      <c r="B188" s="32"/>
      <c r="C188" s="196" t="s">
        <v>326</v>
      </c>
      <c r="D188" s="196" t="s">
        <v>167</v>
      </c>
      <c r="E188" s="197" t="s">
        <v>2755</v>
      </c>
      <c r="F188" s="198" t="s">
        <v>2756</v>
      </c>
      <c r="G188" s="199" t="s">
        <v>220</v>
      </c>
      <c r="H188" s="200">
        <v>81.48</v>
      </c>
      <c r="I188" s="201">
        <v>22.36</v>
      </c>
      <c r="J188" s="201">
        <f>ROUND(I188*H188,2)</f>
        <v>1821.89</v>
      </c>
      <c r="K188" s="202"/>
      <c r="L188" s="36"/>
      <c r="M188" s="203" t="s">
        <v>1</v>
      </c>
      <c r="N188" s="204" t="s">
        <v>39</v>
      </c>
      <c r="O188" s="205">
        <v>0.24586</v>
      </c>
      <c r="P188" s="205">
        <f>O188*H188</f>
        <v>20.0326728</v>
      </c>
      <c r="Q188" s="205">
        <v>1.475936E-3</v>
      </c>
      <c r="R188" s="205">
        <f>Q188*H188</f>
        <v>0.12025926528</v>
      </c>
      <c r="S188" s="205">
        <v>0</v>
      </c>
      <c r="T188" s="206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7" t="s">
        <v>257</v>
      </c>
      <c r="AT188" s="207" t="s">
        <v>167</v>
      </c>
      <c r="AU188" s="207" t="s">
        <v>94</v>
      </c>
      <c r="AY188" s="17" t="s">
        <v>165</v>
      </c>
      <c r="BE188" s="208">
        <f>IF(N188="základná",J188,0)</f>
        <v>0</v>
      </c>
      <c r="BF188" s="208">
        <f>IF(N188="znížená",J188,0)</f>
        <v>1821.89</v>
      </c>
      <c r="BG188" s="208">
        <f>IF(N188="zákl. prenesená",J188,0)</f>
        <v>0</v>
      </c>
      <c r="BH188" s="208">
        <f>IF(N188="zníž. prenesená",J188,0)</f>
        <v>0</v>
      </c>
      <c r="BI188" s="208">
        <f>IF(N188="nulová",J188,0)</f>
        <v>0</v>
      </c>
      <c r="BJ188" s="17" t="s">
        <v>94</v>
      </c>
      <c r="BK188" s="208">
        <f>ROUND(I188*H188,2)</f>
        <v>1821.89</v>
      </c>
      <c r="BL188" s="17" t="s">
        <v>257</v>
      </c>
      <c r="BM188" s="207" t="s">
        <v>2757</v>
      </c>
    </row>
    <row r="189" spans="1:65" s="13" customFormat="1" ht="11.25">
      <c r="B189" s="209"/>
      <c r="C189" s="210"/>
      <c r="D189" s="211" t="s">
        <v>173</v>
      </c>
      <c r="E189" s="212" t="s">
        <v>1</v>
      </c>
      <c r="F189" s="213" t="s">
        <v>2663</v>
      </c>
      <c r="G189" s="210"/>
      <c r="H189" s="212" t="s">
        <v>1</v>
      </c>
      <c r="I189" s="210"/>
      <c r="J189" s="210"/>
      <c r="K189" s="210"/>
      <c r="L189" s="214"/>
      <c r="M189" s="215"/>
      <c r="N189" s="216"/>
      <c r="O189" s="216"/>
      <c r="P189" s="216"/>
      <c r="Q189" s="216"/>
      <c r="R189" s="216"/>
      <c r="S189" s="216"/>
      <c r="T189" s="217"/>
      <c r="AT189" s="218" t="s">
        <v>173</v>
      </c>
      <c r="AU189" s="218" t="s">
        <v>94</v>
      </c>
      <c r="AV189" s="13" t="s">
        <v>81</v>
      </c>
      <c r="AW189" s="13" t="s">
        <v>29</v>
      </c>
      <c r="AX189" s="13" t="s">
        <v>73</v>
      </c>
      <c r="AY189" s="218" t="s">
        <v>165</v>
      </c>
    </row>
    <row r="190" spans="1:65" s="14" customFormat="1" ht="11.25">
      <c r="B190" s="219"/>
      <c r="C190" s="220"/>
      <c r="D190" s="211" t="s">
        <v>173</v>
      </c>
      <c r="E190" s="221" t="s">
        <v>1</v>
      </c>
      <c r="F190" s="222" t="s">
        <v>2758</v>
      </c>
      <c r="G190" s="220"/>
      <c r="H190" s="223">
        <v>17.850000000000001</v>
      </c>
      <c r="I190" s="220"/>
      <c r="J190" s="220"/>
      <c r="K190" s="220"/>
      <c r="L190" s="224"/>
      <c r="M190" s="225"/>
      <c r="N190" s="226"/>
      <c r="O190" s="226"/>
      <c r="P190" s="226"/>
      <c r="Q190" s="226"/>
      <c r="R190" s="226"/>
      <c r="S190" s="226"/>
      <c r="T190" s="227"/>
      <c r="AT190" s="228" t="s">
        <v>173</v>
      </c>
      <c r="AU190" s="228" t="s">
        <v>94</v>
      </c>
      <c r="AV190" s="14" t="s">
        <v>94</v>
      </c>
      <c r="AW190" s="14" t="s">
        <v>29</v>
      </c>
      <c r="AX190" s="14" t="s">
        <v>73</v>
      </c>
      <c r="AY190" s="228" t="s">
        <v>165</v>
      </c>
    </row>
    <row r="191" spans="1:65" s="13" customFormat="1" ht="11.25">
      <c r="B191" s="209"/>
      <c r="C191" s="210"/>
      <c r="D191" s="211" t="s">
        <v>173</v>
      </c>
      <c r="E191" s="212" t="s">
        <v>1</v>
      </c>
      <c r="F191" s="213" t="s">
        <v>2672</v>
      </c>
      <c r="G191" s="210"/>
      <c r="H191" s="212" t="s">
        <v>1</v>
      </c>
      <c r="I191" s="210"/>
      <c r="J191" s="210"/>
      <c r="K191" s="210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173</v>
      </c>
      <c r="AU191" s="218" t="s">
        <v>94</v>
      </c>
      <c r="AV191" s="13" t="s">
        <v>81</v>
      </c>
      <c r="AW191" s="13" t="s">
        <v>29</v>
      </c>
      <c r="AX191" s="13" t="s">
        <v>73</v>
      </c>
      <c r="AY191" s="218" t="s">
        <v>165</v>
      </c>
    </row>
    <row r="192" spans="1:65" s="14" customFormat="1" ht="11.25">
      <c r="B192" s="219"/>
      <c r="C192" s="220"/>
      <c r="D192" s="211" t="s">
        <v>173</v>
      </c>
      <c r="E192" s="221" t="s">
        <v>1</v>
      </c>
      <c r="F192" s="222" t="s">
        <v>2759</v>
      </c>
      <c r="G192" s="220"/>
      <c r="H192" s="223">
        <v>63.63</v>
      </c>
      <c r="I192" s="220"/>
      <c r="J192" s="220"/>
      <c r="K192" s="220"/>
      <c r="L192" s="224"/>
      <c r="M192" s="225"/>
      <c r="N192" s="226"/>
      <c r="O192" s="226"/>
      <c r="P192" s="226"/>
      <c r="Q192" s="226"/>
      <c r="R192" s="226"/>
      <c r="S192" s="226"/>
      <c r="T192" s="227"/>
      <c r="AT192" s="228" t="s">
        <v>173</v>
      </c>
      <c r="AU192" s="228" t="s">
        <v>94</v>
      </c>
      <c r="AV192" s="14" t="s">
        <v>94</v>
      </c>
      <c r="AW192" s="14" t="s">
        <v>29</v>
      </c>
      <c r="AX192" s="14" t="s">
        <v>73</v>
      </c>
      <c r="AY192" s="228" t="s">
        <v>165</v>
      </c>
    </row>
    <row r="193" spans="1:65" s="15" customFormat="1" ht="11.25">
      <c r="B193" s="229"/>
      <c r="C193" s="230"/>
      <c r="D193" s="211" t="s">
        <v>173</v>
      </c>
      <c r="E193" s="231" t="s">
        <v>1</v>
      </c>
      <c r="F193" s="232" t="s">
        <v>176</v>
      </c>
      <c r="G193" s="230"/>
      <c r="H193" s="233">
        <v>81.48</v>
      </c>
      <c r="I193" s="230"/>
      <c r="J193" s="230"/>
      <c r="K193" s="230"/>
      <c r="L193" s="234"/>
      <c r="M193" s="235"/>
      <c r="N193" s="236"/>
      <c r="O193" s="236"/>
      <c r="P193" s="236"/>
      <c r="Q193" s="236"/>
      <c r="R193" s="236"/>
      <c r="S193" s="236"/>
      <c r="T193" s="237"/>
      <c r="AT193" s="238" t="s">
        <v>173</v>
      </c>
      <c r="AU193" s="238" t="s">
        <v>94</v>
      </c>
      <c r="AV193" s="15" t="s">
        <v>171</v>
      </c>
      <c r="AW193" s="15" t="s">
        <v>29</v>
      </c>
      <c r="AX193" s="15" t="s">
        <v>81</v>
      </c>
      <c r="AY193" s="238" t="s">
        <v>165</v>
      </c>
    </row>
    <row r="194" spans="1:65" s="2" customFormat="1" ht="21.75" customHeight="1">
      <c r="A194" s="31"/>
      <c r="B194" s="32"/>
      <c r="C194" s="196" t="s">
        <v>330</v>
      </c>
      <c r="D194" s="196" t="s">
        <v>167</v>
      </c>
      <c r="E194" s="197" t="s">
        <v>2760</v>
      </c>
      <c r="F194" s="198" t="s">
        <v>2761</v>
      </c>
      <c r="G194" s="199" t="s">
        <v>220</v>
      </c>
      <c r="H194" s="200">
        <v>17.850000000000001</v>
      </c>
      <c r="I194" s="201">
        <v>34.14</v>
      </c>
      <c r="J194" s="201">
        <f>ROUND(I194*H194,2)</f>
        <v>609.4</v>
      </c>
      <c r="K194" s="202"/>
      <c r="L194" s="36"/>
      <c r="M194" s="203" t="s">
        <v>1</v>
      </c>
      <c r="N194" s="204" t="s">
        <v>39</v>
      </c>
      <c r="O194" s="205">
        <v>0.33618999999999999</v>
      </c>
      <c r="P194" s="205">
        <f>O194*H194</f>
        <v>6.0009915000000005</v>
      </c>
      <c r="Q194" s="205">
        <v>2.0422800000000001E-3</v>
      </c>
      <c r="R194" s="205">
        <f>Q194*H194</f>
        <v>3.6454698000000001E-2</v>
      </c>
      <c r="S194" s="205">
        <v>0</v>
      </c>
      <c r="T194" s="206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7" t="s">
        <v>257</v>
      </c>
      <c r="AT194" s="207" t="s">
        <v>167</v>
      </c>
      <c r="AU194" s="207" t="s">
        <v>94</v>
      </c>
      <c r="AY194" s="17" t="s">
        <v>165</v>
      </c>
      <c r="BE194" s="208">
        <f>IF(N194="základná",J194,0)</f>
        <v>0</v>
      </c>
      <c r="BF194" s="208">
        <f>IF(N194="znížená",J194,0)</f>
        <v>609.4</v>
      </c>
      <c r="BG194" s="208">
        <f>IF(N194="zákl. prenesená",J194,0)</f>
        <v>0</v>
      </c>
      <c r="BH194" s="208">
        <f>IF(N194="zníž. prenesená",J194,0)</f>
        <v>0</v>
      </c>
      <c r="BI194" s="208">
        <f>IF(N194="nulová",J194,0)</f>
        <v>0</v>
      </c>
      <c r="BJ194" s="17" t="s">
        <v>94</v>
      </c>
      <c r="BK194" s="208">
        <f>ROUND(I194*H194,2)</f>
        <v>609.4</v>
      </c>
      <c r="BL194" s="17" t="s">
        <v>257</v>
      </c>
      <c r="BM194" s="207" t="s">
        <v>2762</v>
      </c>
    </row>
    <row r="195" spans="1:65" s="13" customFormat="1" ht="11.25">
      <c r="B195" s="209"/>
      <c r="C195" s="210"/>
      <c r="D195" s="211" t="s">
        <v>173</v>
      </c>
      <c r="E195" s="212" t="s">
        <v>1</v>
      </c>
      <c r="F195" s="213" t="s">
        <v>2672</v>
      </c>
      <c r="G195" s="210"/>
      <c r="H195" s="212" t="s">
        <v>1</v>
      </c>
      <c r="I195" s="210"/>
      <c r="J195" s="210"/>
      <c r="K195" s="210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173</v>
      </c>
      <c r="AU195" s="218" t="s">
        <v>94</v>
      </c>
      <c r="AV195" s="13" t="s">
        <v>81</v>
      </c>
      <c r="AW195" s="13" t="s">
        <v>29</v>
      </c>
      <c r="AX195" s="13" t="s">
        <v>73</v>
      </c>
      <c r="AY195" s="218" t="s">
        <v>165</v>
      </c>
    </row>
    <row r="196" spans="1:65" s="14" customFormat="1" ht="11.25">
      <c r="B196" s="219"/>
      <c r="C196" s="220"/>
      <c r="D196" s="211" t="s">
        <v>173</v>
      </c>
      <c r="E196" s="221" t="s">
        <v>1</v>
      </c>
      <c r="F196" s="222" t="s">
        <v>2758</v>
      </c>
      <c r="G196" s="220"/>
      <c r="H196" s="223">
        <v>17.850000000000001</v>
      </c>
      <c r="I196" s="220"/>
      <c r="J196" s="220"/>
      <c r="K196" s="220"/>
      <c r="L196" s="224"/>
      <c r="M196" s="225"/>
      <c r="N196" s="226"/>
      <c r="O196" s="226"/>
      <c r="P196" s="226"/>
      <c r="Q196" s="226"/>
      <c r="R196" s="226"/>
      <c r="S196" s="226"/>
      <c r="T196" s="227"/>
      <c r="AT196" s="228" t="s">
        <v>173</v>
      </c>
      <c r="AU196" s="228" t="s">
        <v>94</v>
      </c>
      <c r="AV196" s="14" t="s">
        <v>94</v>
      </c>
      <c r="AW196" s="14" t="s">
        <v>29</v>
      </c>
      <c r="AX196" s="14" t="s">
        <v>73</v>
      </c>
      <c r="AY196" s="228" t="s">
        <v>165</v>
      </c>
    </row>
    <row r="197" spans="1:65" s="15" customFormat="1" ht="11.25">
      <c r="B197" s="229"/>
      <c r="C197" s="230"/>
      <c r="D197" s="211" t="s">
        <v>173</v>
      </c>
      <c r="E197" s="231" t="s">
        <v>1</v>
      </c>
      <c r="F197" s="232" t="s">
        <v>176</v>
      </c>
      <c r="G197" s="230"/>
      <c r="H197" s="233">
        <v>17.850000000000001</v>
      </c>
      <c r="I197" s="230"/>
      <c r="J197" s="230"/>
      <c r="K197" s="230"/>
      <c r="L197" s="234"/>
      <c r="M197" s="235"/>
      <c r="N197" s="236"/>
      <c r="O197" s="236"/>
      <c r="P197" s="236"/>
      <c r="Q197" s="236"/>
      <c r="R197" s="236"/>
      <c r="S197" s="236"/>
      <c r="T197" s="237"/>
      <c r="AT197" s="238" t="s">
        <v>173</v>
      </c>
      <c r="AU197" s="238" t="s">
        <v>94</v>
      </c>
      <c r="AV197" s="15" t="s">
        <v>171</v>
      </c>
      <c r="AW197" s="15" t="s">
        <v>29</v>
      </c>
      <c r="AX197" s="15" t="s">
        <v>81</v>
      </c>
      <c r="AY197" s="238" t="s">
        <v>165</v>
      </c>
    </row>
    <row r="198" spans="1:65" s="2" customFormat="1" ht="21.75" customHeight="1">
      <c r="A198" s="31"/>
      <c r="B198" s="32"/>
      <c r="C198" s="196" t="s">
        <v>339</v>
      </c>
      <c r="D198" s="196" t="s">
        <v>167</v>
      </c>
      <c r="E198" s="197" t="s">
        <v>2763</v>
      </c>
      <c r="F198" s="198" t="s">
        <v>2764</v>
      </c>
      <c r="G198" s="199" t="s">
        <v>220</v>
      </c>
      <c r="H198" s="200">
        <v>7.35</v>
      </c>
      <c r="I198" s="201">
        <v>42.71</v>
      </c>
      <c r="J198" s="201">
        <f>ROUND(I198*H198,2)</f>
        <v>313.92</v>
      </c>
      <c r="K198" s="202"/>
      <c r="L198" s="36"/>
      <c r="M198" s="203" t="s">
        <v>1</v>
      </c>
      <c r="N198" s="204" t="s">
        <v>39</v>
      </c>
      <c r="O198" s="205">
        <v>0.33651999999999999</v>
      </c>
      <c r="P198" s="205">
        <f>O198*H198</f>
        <v>2.4734219999999998</v>
      </c>
      <c r="Q198" s="205">
        <v>2.6108400000000001E-3</v>
      </c>
      <c r="R198" s="205">
        <f>Q198*H198</f>
        <v>1.9189674E-2</v>
      </c>
      <c r="S198" s="205">
        <v>0</v>
      </c>
      <c r="T198" s="206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7" t="s">
        <v>257</v>
      </c>
      <c r="AT198" s="207" t="s">
        <v>167</v>
      </c>
      <c r="AU198" s="207" t="s">
        <v>94</v>
      </c>
      <c r="AY198" s="17" t="s">
        <v>165</v>
      </c>
      <c r="BE198" s="208">
        <f>IF(N198="základná",J198,0)</f>
        <v>0</v>
      </c>
      <c r="BF198" s="208">
        <f>IF(N198="znížená",J198,0)</f>
        <v>313.92</v>
      </c>
      <c r="BG198" s="208">
        <f>IF(N198="zákl. prenesená",J198,0)</f>
        <v>0</v>
      </c>
      <c r="BH198" s="208">
        <f>IF(N198="zníž. prenesená",J198,0)</f>
        <v>0</v>
      </c>
      <c r="BI198" s="208">
        <f>IF(N198="nulová",J198,0)</f>
        <v>0</v>
      </c>
      <c r="BJ198" s="17" t="s">
        <v>94</v>
      </c>
      <c r="BK198" s="208">
        <f>ROUND(I198*H198,2)</f>
        <v>313.92</v>
      </c>
      <c r="BL198" s="17" t="s">
        <v>257</v>
      </c>
      <c r="BM198" s="207" t="s">
        <v>2765</v>
      </c>
    </row>
    <row r="199" spans="1:65" s="13" customFormat="1" ht="11.25">
      <c r="B199" s="209"/>
      <c r="C199" s="210"/>
      <c r="D199" s="211" t="s">
        <v>173</v>
      </c>
      <c r="E199" s="212" t="s">
        <v>1</v>
      </c>
      <c r="F199" s="213" t="s">
        <v>242</v>
      </c>
      <c r="G199" s="210"/>
      <c r="H199" s="212" t="s">
        <v>1</v>
      </c>
      <c r="I199" s="210"/>
      <c r="J199" s="210"/>
      <c r="K199" s="210"/>
      <c r="L199" s="214"/>
      <c r="M199" s="215"/>
      <c r="N199" s="216"/>
      <c r="O199" s="216"/>
      <c r="P199" s="216"/>
      <c r="Q199" s="216"/>
      <c r="R199" s="216"/>
      <c r="S199" s="216"/>
      <c r="T199" s="217"/>
      <c r="AT199" s="218" t="s">
        <v>173</v>
      </c>
      <c r="AU199" s="218" t="s">
        <v>94</v>
      </c>
      <c r="AV199" s="13" t="s">
        <v>81</v>
      </c>
      <c r="AW199" s="13" t="s">
        <v>29</v>
      </c>
      <c r="AX199" s="13" t="s">
        <v>73</v>
      </c>
      <c r="AY199" s="218" t="s">
        <v>165</v>
      </c>
    </row>
    <row r="200" spans="1:65" s="14" customFormat="1" ht="11.25">
      <c r="B200" s="219"/>
      <c r="C200" s="220"/>
      <c r="D200" s="211" t="s">
        <v>173</v>
      </c>
      <c r="E200" s="221" t="s">
        <v>1</v>
      </c>
      <c r="F200" s="222" t="s">
        <v>2679</v>
      </c>
      <c r="G200" s="220"/>
      <c r="H200" s="223">
        <v>7.35</v>
      </c>
      <c r="I200" s="220"/>
      <c r="J200" s="220"/>
      <c r="K200" s="220"/>
      <c r="L200" s="224"/>
      <c r="M200" s="225"/>
      <c r="N200" s="226"/>
      <c r="O200" s="226"/>
      <c r="P200" s="226"/>
      <c r="Q200" s="226"/>
      <c r="R200" s="226"/>
      <c r="S200" s="226"/>
      <c r="T200" s="227"/>
      <c r="AT200" s="228" t="s">
        <v>173</v>
      </c>
      <c r="AU200" s="228" t="s">
        <v>94</v>
      </c>
      <c r="AV200" s="14" t="s">
        <v>94</v>
      </c>
      <c r="AW200" s="14" t="s">
        <v>29</v>
      </c>
      <c r="AX200" s="14" t="s">
        <v>73</v>
      </c>
      <c r="AY200" s="228" t="s">
        <v>165</v>
      </c>
    </row>
    <row r="201" spans="1:65" s="15" customFormat="1" ht="11.25">
      <c r="B201" s="229"/>
      <c r="C201" s="230"/>
      <c r="D201" s="211" t="s">
        <v>173</v>
      </c>
      <c r="E201" s="231" t="s">
        <v>1</v>
      </c>
      <c r="F201" s="232" t="s">
        <v>176</v>
      </c>
      <c r="G201" s="230"/>
      <c r="H201" s="233">
        <v>7.35</v>
      </c>
      <c r="I201" s="230"/>
      <c r="J201" s="230"/>
      <c r="K201" s="230"/>
      <c r="L201" s="234"/>
      <c r="M201" s="235"/>
      <c r="N201" s="236"/>
      <c r="O201" s="236"/>
      <c r="P201" s="236"/>
      <c r="Q201" s="236"/>
      <c r="R201" s="236"/>
      <c r="S201" s="236"/>
      <c r="T201" s="237"/>
      <c r="AT201" s="238" t="s">
        <v>173</v>
      </c>
      <c r="AU201" s="238" t="s">
        <v>94</v>
      </c>
      <c r="AV201" s="15" t="s">
        <v>171</v>
      </c>
      <c r="AW201" s="15" t="s">
        <v>29</v>
      </c>
      <c r="AX201" s="15" t="s">
        <v>81</v>
      </c>
      <c r="AY201" s="238" t="s">
        <v>165</v>
      </c>
    </row>
    <row r="202" spans="1:65" s="2" customFormat="1" ht="24.2" customHeight="1">
      <c r="A202" s="31"/>
      <c r="B202" s="32"/>
      <c r="C202" s="196" t="s">
        <v>345</v>
      </c>
      <c r="D202" s="196" t="s">
        <v>167</v>
      </c>
      <c r="E202" s="197" t="s">
        <v>2766</v>
      </c>
      <c r="F202" s="198" t="s">
        <v>2767</v>
      </c>
      <c r="G202" s="199" t="s">
        <v>220</v>
      </c>
      <c r="H202" s="200">
        <v>674.41499999999996</v>
      </c>
      <c r="I202" s="201">
        <v>0.81</v>
      </c>
      <c r="J202" s="201">
        <f>ROUND(I202*H202,2)</f>
        <v>546.28</v>
      </c>
      <c r="K202" s="202"/>
      <c r="L202" s="36"/>
      <c r="M202" s="203" t="s">
        <v>1</v>
      </c>
      <c r="N202" s="204" t="s">
        <v>39</v>
      </c>
      <c r="O202" s="205">
        <v>3.1E-2</v>
      </c>
      <c r="P202" s="205">
        <f>O202*H202</f>
        <v>20.906865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7" t="s">
        <v>257</v>
      </c>
      <c r="AT202" s="207" t="s">
        <v>167</v>
      </c>
      <c r="AU202" s="207" t="s">
        <v>94</v>
      </c>
      <c r="AY202" s="17" t="s">
        <v>165</v>
      </c>
      <c r="BE202" s="208">
        <f>IF(N202="základná",J202,0)</f>
        <v>0</v>
      </c>
      <c r="BF202" s="208">
        <f>IF(N202="znížená",J202,0)</f>
        <v>546.28</v>
      </c>
      <c r="BG202" s="208">
        <f>IF(N202="zákl. prenesená",J202,0)</f>
        <v>0</v>
      </c>
      <c r="BH202" s="208">
        <f>IF(N202="zníž. prenesená",J202,0)</f>
        <v>0</v>
      </c>
      <c r="BI202" s="208">
        <f>IF(N202="nulová",J202,0)</f>
        <v>0</v>
      </c>
      <c r="BJ202" s="17" t="s">
        <v>94</v>
      </c>
      <c r="BK202" s="208">
        <f>ROUND(I202*H202,2)</f>
        <v>546.28</v>
      </c>
      <c r="BL202" s="17" t="s">
        <v>257</v>
      </c>
      <c r="BM202" s="207" t="s">
        <v>2768</v>
      </c>
    </row>
    <row r="203" spans="1:65" s="13" customFormat="1" ht="11.25">
      <c r="B203" s="209"/>
      <c r="C203" s="210"/>
      <c r="D203" s="211" t="s">
        <v>173</v>
      </c>
      <c r="E203" s="212" t="s">
        <v>1</v>
      </c>
      <c r="F203" s="213" t="s">
        <v>242</v>
      </c>
      <c r="G203" s="210"/>
      <c r="H203" s="212" t="s">
        <v>1</v>
      </c>
      <c r="I203" s="210"/>
      <c r="J203" s="210"/>
      <c r="K203" s="210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173</v>
      </c>
      <c r="AU203" s="218" t="s">
        <v>94</v>
      </c>
      <c r="AV203" s="13" t="s">
        <v>81</v>
      </c>
      <c r="AW203" s="13" t="s">
        <v>29</v>
      </c>
      <c r="AX203" s="13" t="s">
        <v>73</v>
      </c>
      <c r="AY203" s="218" t="s">
        <v>165</v>
      </c>
    </row>
    <row r="204" spans="1:65" s="14" customFormat="1" ht="11.25">
      <c r="B204" s="219"/>
      <c r="C204" s="220"/>
      <c r="D204" s="211" t="s">
        <v>173</v>
      </c>
      <c r="E204" s="221" t="s">
        <v>1</v>
      </c>
      <c r="F204" s="222" t="s">
        <v>2769</v>
      </c>
      <c r="G204" s="220"/>
      <c r="H204" s="223">
        <v>674.41499999999996</v>
      </c>
      <c r="I204" s="220"/>
      <c r="J204" s="220"/>
      <c r="K204" s="220"/>
      <c r="L204" s="224"/>
      <c r="M204" s="225"/>
      <c r="N204" s="226"/>
      <c r="O204" s="226"/>
      <c r="P204" s="226"/>
      <c r="Q204" s="226"/>
      <c r="R204" s="226"/>
      <c r="S204" s="226"/>
      <c r="T204" s="227"/>
      <c r="AT204" s="228" t="s">
        <v>173</v>
      </c>
      <c r="AU204" s="228" t="s">
        <v>94</v>
      </c>
      <c r="AV204" s="14" t="s">
        <v>94</v>
      </c>
      <c r="AW204" s="14" t="s">
        <v>29</v>
      </c>
      <c r="AX204" s="14" t="s">
        <v>73</v>
      </c>
      <c r="AY204" s="228" t="s">
        <v>165</v>
      </c>
    </row>
    <row r="205" spans="1:65" s="15" customFormat="1" ht="11.25">
      <c r="B205" s="229"/>
      <c r="C205" s="230"/>
      <c r="D205" s="211" t="s">
        <v>173</v>
      </c>
      <c r="E205" s="231" t="s">
        <v>1</v>
      </c>
      <c r="F205" s="232" t="s">
        <v>176</v>
      </c>
      <c r="G205" s="230"/>
      <c r="H205" s="233">
        <v>674.41499999999996</v>
      </c>
      <c r="I205" s="230"/>
      <c r="J205" s="230"/>
      <c r="K205" s="230"/>
      <c r="L205" s="234"/>
      <c r="M205" s="235"/>
      <c r="N205" s="236"/>
      <c r="O205" s="236"/>
      <c r="P205" s="236"/>
      <c r="Q205" s="236"/>
      <c r="R205" s="236"/>
      <c r="S205" s="236"/>
      <c r="T205" s="237"/>
      <c r="AT205" s="238" t="s">
        <v>173</v>
      </c>
      <c r="AU205" s="238" t="s">
        <v>94</v>
      </c>
      <c r="AV205" s="15" t="s">
        <v>171</v>
      </c>
      <c r="AW205" s="15" t="s">
        <v>29</v>
      </c>
      <c r="AX205" s="15" t="s">
        <v>81</v>
      </c>
      <c r="AY205" s="238" t="s">
        <v>165</v>
      </c>
    </row>
    <row r="206" spans="1:65" s="2" customFormat="1" ht="24.2" customHeight="1">
      <c r="A206" s="31"/>
      <c r="B206" s="32"/>
      <c r="C206" s="196" t="s">
        <v>353</v>
      </c>
      <c r="D206" s="196" t="s">
        <v>167</v>
      </c>
      <c r="E206" s="197" t="s">
        <v>2770</v>
      </c>
      <c r="F206" s="198" t="s">
        <v>2771</v>
      </c>
      <c r="G206" s="199" t="s">
        <v>631</v>
      </c>
      <c r="H206" s="200">
        <v>123.087</v>
      </c>
      <c r="I206" s="201">
        <v>1.4</v>
      </c>
      <c r="J206" s="201">
        <f>ROUND(I206*H206,2)</f>
        <v>172.32</v>
      </c>
      <c r="K206" s="202"/>
      <c r="L206" s="36"/>
      <c r="M206" s="203" t="s">
        <v>1</v>
      </c>
      <c r="N206" s="204" t="s">
        <v>39</v>
      </c>
      <c r="O206" s="205">
        <v>0</v>
      </c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7" t="s">
        <v>257</v>
      </c>
      <c r="AT206" s="207" t="s">
        <v>167</v>
      </c>
      <c r="AU206" s="207" t="s">
        <v>94</v>
      </c>
      <c r="AY206" s="17" t="s">
        <v>165</v>
      </c>
      <c r="BE206" s="208">
        <f>IF(N206="základná",J206,0)</f>
        <v>0</v>
      </c>
      <c r="BF206" s="208">
        <f>IF(N206="znížená",J206,0)</f>
        <v>172.32</v>
      </c>
      <c r="BG206" s="208">
        <f>IF(N206="zákl. prenesená",J206,0)</f>
        <v>0</v>
      </c>
      <c r="BH206" s="208">
        <f>IF(N206="zníž. prenesená",J206,0)</f>
        <v>0</v>
      </c>
      <c r="BI206" s="208">
        <f>IF(N206="nulová",J206,0)</f>
        <v>0</v>
      </c>
      <c r="BJ206" s="17" t="s">
        <v>94</v>
      </c>
      <c r="BK206" s="208">
        <f>ROUND(I206*H206,2)</f>
        <v>172.32</v>
      </c>
      <c r="BL206" s="17" t="s">
        <v>257</v>
      </c>
      <c r="BM206" s="207" t="s">
        <v>2772</v>
      </c>
    </row>
    <row r="207" spans="1:65" s="12" customFormat="1" ht="22.9" customHeight="1">
      <c r="B207" s="181"/>
      <c r="C207" s="182"/>
      <c r="D207" s="183" t="s">
        <v>72</v>
      </c>
      <c r="E207" s="194" t="s">
        <v>2773</v>
      </c>
      <c r="F207" s="194" t="s">
        <v>2774</v>
      </c>
      <c r="G207" s="182"/>
      <c r="H207" s="182"/>
      <c r="I207" s="182"/>
      <c r="J207" s="195">
        <f>BK207</f>
        <v>1890.75</v>
      </c>
      <c r="K207" s="182"/>
      <c r="L207" s="186"/>
      <c r="M207" s="187"/>
      <c r="N207" s="188"/>
      <c r="O207" s="188"/>
      <c r="P207" s="189">
        <f>SUM(P208:P228)</f>
        <v>13.36561</v>
      </c>
      <c r="Q207" s="188"/>
      <c r="R207" s="189">
        <f>SUM(R208:R228)</f>
        <v>3.8270154000000008E-2</v>
      </c>
      <c r="S207" s="188"/>
      <c r="T207" s="190">
        <f>SUM(T208:T228)</f>
        <v>0</v>
      </c>
      <c r="AR207" s="191" t="s">
        <v>94</v>
      </c>
      <c r="AT207" s="192" t="s">
        <v>72</v>
      </c>
      <c r="AU207" s="192" t="s">
        <v>81</v>
      </c>
      <c r="AY207" s="191" t="s">
        <v>165</v>
      </c>
      <c r="BK207" s="193">
        <f>SUM(BK208:BK228)</f>
        <v>1890.75</v>
      </c>
    </row>
    <row r="208" spans="1:65" s="2" customFormat="1" ht="24.2" customHeight="1">
      <c r="A208" s="31"/>
      <c r="B208" s="32"/>
      <c r="C208" s="196" t="s">
        <v>358</v>
      </c>
      <c r="D208" s="196" t="s">
        <v>167</v>
      </c>
      <c r="E208" s="197" t="s">
        <v>2775</v>
      </c>
      <c r="F208" s="198" t="s">
        <v>2776</v>
      </c>
      <c r="G208" s="199" t="s">
        <v>289</v>
      </c>
      <c r="H208" s="200">
        <v>8</v>
      </c>
      <c r="I208" s="201">
        <v>2.94</v>
      </c>
      <c r="J208" s="201">
        <f t="shared" ref="J208:J218" si="10">ROUND(I208*H208,2)</f>
        <v>23.52</v>
      </c>
      <c r="K208" s="202"/>
      <c r="L208" s="36"/>
      <c r="M208" s="203" t="s">
        <v>1</v>
      </c>
      <c r="N208" s="204" t="s">
        <v>39</v>
      </c>
      <c r="O208" s="205">
        <v>0.12501000000000001</v>
      </c>
      <c r="P208" s="205">
        <f t="shared" ref="P208:P218" si="11">O208*H208</f>
        <v>1.0000800000000001</v>
      </c>
      <c r="Q208" s="205">
        <v>1.3648E-5</v>
      </c>
      <c r="R208" s="205">
        <f t="shared" ref="R208:R218" si="12">Q208*H208</f>
        <v>1.09184E-4</v>
      </c>
      <c r="S208" s="205">
        <v>0</v>
      </c>
      <c r="T208" s="206">
        <f t="shared" ref="T208:T218" si="13"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7" t="s">
        <v>257</v>
      </c>
      <c r="AT208" s="207" t="s">
        <v>167</v>
      </c>
      <c r="AU208" s="207" t="s">
        <v>94</v>
      </c>
      <c r="AY208" s="17" t="s">
        <v>165</v>
      </c>
      <c r="BE208" s="208">
        <f t="shared" ref="BE208:BE218" si="14">IF(N208="základná",J208,0)</f>
        <v>0</v>
      </c>
      <c r="BF208" s="208">
        <f t="shared" ref="BF208:BF218" si="15">IF(N208="znížená",J208,0)</f>
        <v>23.52</v>
      </c>
      <c r="BG208" s="208">
        <f t="shared" ref="BG208:BG218" si="16">IF(N208="zákl. prenesená",J208,0)</f>
        <v>0</v>
      </c>
      <c r="BH208" s="208">
        <f t="shared" ref="BH208:BH218" si="17">IF(N208="zníž. prenesená",J208,0)</f>
        <v>0</v>
      </c>
      <c r="BI208" s="208">
        <f t="shared" ref="BI208:BI218" si="18">IF(N208="nulová",J208,0)</f>
        <v>0</v>
      </c>
      <c r="BJ208" s="17" t="s">
        <v>94</v>
      </c>
      <c r="BK208" s="208">
        <f t="shared" ref="BK208:BK218" si="19">ROUND(I208*H208,2)</f>
        <v>23.52</v>
      </c>
      <c r="BL208" s="17" t="s">
        <v>257</v>
      </c>
      <c r="BM208" s="207" t="s">
        <v>2777</v>
      </c>
    </row>
    <row r="209" spans="1:65" s="2" customFormat="1" ht="16.5" customHeight="1">
      <c r="A209" s="31"/>
      <c r="B209" s="32"/>
      <c r="C209" s="243" t="s">
        <v>364</v>
      </c>
      <c r="D209" s="243" t="s">
        <v>615</v>
      </c>
      <c r="E209" s="244" t="s">
        <v>2778</v>
      </c>
      <c r="F209" s="245" t="s">
        <v>2779</v>
      </c>
      <c r="G209" s="246" t="s">
        <v>289</v>
      </c>
      <c r="H209" s="247">
        <v>8</v>
      </c>
      <c r="I209" s="248">
        <v>10.01</v>
      </c>
      <c r="J209" s="248">
        <f t="shared" si="10"/>
        <v>80.08</v>
      </c>
      <c r="K209" s="249"/>
      <c r="L209" s="250"/>
      <c r="M209" s="251" t="s">
        <v>1</v>
      </c>
      <c r="N209" s="252" t="s">
        <v>39</v>
      </c>
      <c r="O209" s="205">
        <v>0</v>
      </c>
      <c r="P209" s="205">
        <f t="shared" si="11"/>
        <v>0</v>
      </c>
      <c r="Q209" s="205">
        <v>5.0000000000000002E-5</v>
      </c>
      <c r="R209" s="205">
        <f t="shared" si="12"/>
        <v>4.0000000000000002E-4</v>
      </c>
      <c r="S209" s="205">
        <v>0</v>
      </c>
      <c r="T209" s="206">
        <f t="shared" si="1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7" t="s">
        <v>358</v>
      </c>
      <c r="AT209" s="207" t="s">
        <v>615</v>
      </c>
      <c r="AU209" s="207" t="s">
        <v>94</v>
      </c>
      <c r="AY209" s="17" t="s">
        <v>165</v>
      </c>
      <c r="BE209" s="208">
        <f t="shared" si="14"/>
        <v>0</v>
      </c>
      <c r="BF209" s="208">
        <f t="shared" si="15"/>
        <v>80.08</v>
      </c>
      <c r="BG209" s="208">
        <f t="shared" si="16"/>
        <v>0</v>
      </c>
      <c r="BH209" s="208">
        <f t="shared" si="17"/>
        <v>0</v>
      </c>
      <c r="BI209" s="208">
        <f t="shared" si="18"/>
        <v>0</v>
      </c>
      <c r="BJ209" s="17" t="s">
        <v>94</v>
      </c>
      <c r="BK209" s="208">
        <f t="shared" si="19"/>
        <v>80.08</v>
      </c>
      <c r="BL209" s="17" t="s">
        <v>257</v>
      </c>
      <c r="BM209" s="207" t="s">
        <v>2780</v>
      </c>
    </row>
    <row r="210" spans="1:65" s="2" customFormat="1" ht="33" customHeight="1">
      <c r="A210" s="31"/>
      <c r="B210" s="32"/>
      <c r="C210" s="196" t="s">
        <v>368</v>
      </c>
      <c r="D210" s="196" t="s">
        <v>167</v>
      </c>
      <c r="E210" s="197" t="s">
        <v>2781</v>
      </c>
      <c r="F210" s="198" t="s">
        <v>2782</v>
      </c>
      <c r="G210" s="199" t="s">
        <v>289</v>
      </c>
      <c r="H210" s="200">
        <v>29</v>
      </c>
      <c r="I210" s="201">
        <v>29.47</v>
      </c>
      <c r="J210" s="201">
        <f t="shared" si="10"/>
        <v>854.63</v>
      </c>
      <c r="K210" s="202"/>
      <c r="L210" s="36"/>
      <c r="M210" s="203" t="s">
        <v>1</v>
      </c>
      <c r="N210" s="204" t="s">
        <v>39</v>
      </c>
      <c r="O210" s="205">
        <v>0.16622999999999999</v>
      </c>
      <c r="P210" s="205">
        <f t="shared" si="11"/>
        <v>4.8206699999999998</v>
      </c>
      <c r="Q210" s="205">
        <v>3.9995999999999999E-4</v>
      </c>
      <c r="R210" s="205">
        <f t="shared" si="12"/>
        <v>1.1598839999999999E-2</v>
      </c>
      <c r="S210" s="205">
        <v>0</v>
      </c>
      <c r="T210" s="206">
        <f t="shared" si="1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7" t="s">
        <v>257</v>
      </c>
      <c r="AT210" s="207" t="s">
        <v>167</v>
      </c>
      <c r="AU210" s="207" t="s">
        <v>94</v>
      </c>
      <c r="AY210" s="17" t="s">
        <v>165</v>
      </c>
      <c r="BE210" s="208">
        <f t="shared" si="14"/>
        <v>0</v>
      </c>
      <c r="BF210" s="208">
        <f t="shared" si="15"/>
        <v>854.63</v>
      </c>
      <c r="BG210" s="208">
        <f t="shared" si="16"/>
        <v>0</v>
      </c>
      <c r="BH210" s="208">
        <f t="shared" si="17"/>
        <v>0</v>
      </c>
      <c r="BI210" s="208">
        <f t="shared" si="18"/>
        <v>0</v>
      </c>
      <c r="BJ210" s="17" t="s">
        <v>94</v>
      </c>
      <c r="BK210" s="208">
        <f t="shared" si="19"/>
        <v>854.63</v>
      </c>
      <c r="BL210" s="17" t="s">
        <v>257</v>
      </c>
      <c r="BM210" s="207" t="s">
        <v>2783</v>
      </c>
    </row>
    <row r="211" spans="1:65" s="2" customFormat="1" ht="24.2" customHeight="1">
      <c r="A211" s="31"/>
      <c r="B211" s="32"/>
      <c r="C211" s="196" t="s">
        <v>372</v>
      </c>
      <c r="D211" s="196" t="s">
        <v>167</v>
      </c>
      <c r="E211" s="197" t="s">
        <v>2784</v>
      </c>
      <c r="F211" s="198" t="s">
        <v>2785</v>
      </c>
      <c r="G211" s="199" t="s">
        <v>289</v>
      </c>
      <c r="H211" s="200">
        <v>1</v>
      </c>
      <c r="I211" s="201">
        <v>5.01</v>
      </c>
      <c r="J211" s="201">
        <f t="shared" si="10"/>
        <v>5.01</v>
      </c>
      <c r="K211" s="202"/>
      <c r="L211" s="36"/>
      <c r="M211" s="203" t="s">
        <v>1</v>
      </c>
      <c r="N211" s="204" t="s">
        <v>39</v>
      </c>
      <c r="O211" s="205">
        <v>0.20604</v>
      </c>
      <c r="P211" s="205">
        <f t="shared" si="11"/>
        <v>0.20604</v>
      </c>
      <c r="Q211" s="205">
        <v>4.5484E-5</v>
      </c>
      <c r="R211" s="205">
        <f t="shared" si="12"/>
        <v>4.5484E-5</v>
      </c>
      <c r="S211" s="205">
        <v>0</v>
      </c>
      <c r="T211" s="206">
        <f t="shared" si="1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7" t="s">
        <v>257</v>
      </c>
      <c r="AT211" s="207" t="s">
        <v>167</v>
      </c>
      <c r="AU211" s="207" t="s">
        <v>94</v>
      </c>
      <c r="AY211" s="17" t="s">
        <v>165</v>
      </c>
      <c r="BE211" s="208">
        <f t="shared" si="14"/>
        <v>0</v>
      </c>
      <c r="BF211" s="208">
        <f t="shared" si="15"/>
        <v>5.01</v>
      </c>
      <c r="BG211" s="208">
        <f t="shared" si="16"/>
        <v>0</v>
      </c>
      <c r="BH211" s="208">
        <f t="shared" si="17"/>
        <v>0</v>
      </c>
      <c r="BI211" s="208">
        <f t="shared" si="18"/>
        <v>0</v>
      </c>
      <c r="BJ211" s="17" t="s">
        <v>94</v>
      </c>
      <c r="BK211" s="208">
        <f t="shared" si="19"/>
        <v>5.01</v>
      </c>
      <c r="BL211" s="17" t="s">
        <v>257</v>
      </c>
      <c r="BM211" s="207" t="s">
        <v>2786</v>
      </c>
    </row>
    <row r="212" spans="1:65" s="2" customFormat="1" ht="24.2" customHeight="1">
      <c r="A212" s="31"/>
      <c r="B212" s="32"/>
      <c r="C212" s="243" t="s">
        <v>377</v>
      </c>
      <c r="D212" s="243" t="s">
        <v>615</v>
      </c>
      <c r="E212" s="244" t="s">
        <v>2787</v>
      </c>
      <c r="F212" s="245" t="s">
        <v>2788</v>
      </c>
      <c r="G212" s="246" t="s">
        <v>289</v>
      </c>
      <c r="H212" s="247">
        <v>1</v>
      </c>
      <c r="I212" s="248">
        <v>77.03</v>
      </c>
      <c r="J212" s="248">
        <f t="shared" si="10"/>
        <v>77.03</v>
      </c>
      <c r="K212" s="249"/>
      <c r="L212" s="250"/>
      <c r="M212" s="251" t="s">
        <v>1</v>
      </c>
      <c r="N212" s="252" t="s">
        <v>39</v>
      </c>
      <c r="O212" s="205">
        <v>0</v>
      </c>
      <c r="P212" s="205">
        <f t="shared" si="11"/>
        <v>0</v>
      </c>
      <c r="Q212" s="205">
        <v>2.9999999999999997E-4</v>
      </c>
      <c r="R212" s="205">
        <f t="shared" si="12"/>
        <v>2.9999999999999997E-4</v>
      </c>
      <c r="S212" s="205">
        <v>0</v>
      </c>
      <c r="T212" s="206">
        <f t="shared" si="1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7" t="s">
        <v>358</v>
      </c>
      <c r="AT212" s="207" t="s">
        <v>615</v>
      </c>
      <c r="AU212" s="207" t="s">
        <v>94</v>
      </c>
      <c r="AY212" s="17" t="s">
        <v>165</v>
      </c>
      <c r="BE212" s="208">
        <f t="shared" si="14"/>
        <v>0</v>
      </c>
      <c r="BF212" s="208">
        <f t="shared" si="15"/>
        <v>77.03</v>
      </c>
      <c r="BG212" s="208">
        <f t="shared" si="16"/>
        <v>0</v>
      </c>
      <c r="BH212" s="208">
        <f t="shared" si="17"/>
        <v>0</v>
      </c>
      <c r="BI212" s="208">
        <f t="shared" si="18"/>
        <v>0</v>
      </c>
      <c r="BJ212" s="17" t="s">
        <v>94</v>
      </c>
      <c r="BK212" s="208">
        <f t="shared" si="19"/>
        <v>77.03</v>
      </c>
      <c r="BL212" s="17" t="s">
        <v>257</v>
      </c>
      <c r="BM212" s="207" t="s">
        <v>2789</v>
      </c>
    </row>
    <row r="213" spans="1:65" s="2" customFormat="1" ht="24.2" customHeight="1">
      <c r="A213" s="31"/>
      <c r="B213" s="32"/>
      <c r="C213" s="196" t="s">
        <v>381</v>
      </c>
      <c r="D213" s="196" t="s">
        <v>167</v>
      </c>
      <c r="E213" s="197" t="s">
        <v>2790</v>
      </c>
      <c r="F213" s="198" t="s">
        <v>2791</v>
      </c>
      <c r="G213" s="199" t="s">
        <v>289</v>
      </c>
      <c r="H213" s="200">
        <v>1</v>
      </c>
      <c r="I213" s="201">
        <v>6.5</v>
      </c>
      <c r="J213" s="201">
        <f t="shared" si="10"/>
        <v>6.5</v>
      </c>
      <c r="K213" s="202"/>
      <c r="L213" s="36"/>
      <c r="M213" s="203" t="s">
        <v>1</v>
      </c>
      <c r="N213" s="204" t="s">
        <v>39</v>
      </c>
      <c r="O213" s="205">
        <v>0.26805000000000001</v>
      </c>
      <c r="P213" s="205">
        <f t="shared" si="11"/>
        <v>0.26805000000000001</v>
      </c>
      <c r="Q213" s="205">
        <v>5.7615999999999999E-5</v>
      </c>
      <c r="R213" s="205">
        <f t="shared" si="12"/>
        <v>5.7615999999999999E-5</v>
      </c>
      <c r="S213" s="205">
        <v>0</v>
      </c>
      <c r="T213" s="206">
        <f t="shared" si="1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7" t="s">
        <v>257</v>
      </c>
      <c r="AT213" s="207" t="s">
        <v>167</v>
      </c>
      <c r="AU213" s="207" t="s">
        <v>94</v>
      </c>
      <c r="AY213" s="17" t="s">
        <v>165</v>
      </c>
      <c r="BE213" s="208">
        <f t="shared" si="14"/>
        <v>0</v>
      </c>
      <c r="BF213" s="208">
        <f t="shared" si="15"/>
        <v>6.5</v>
      </c>
      <c r="BG213" s="208">
        <f t="shared" si="16"/>
        <v>0</v>
      </c>
      <c r="BH213" s="208">
        <f t="shared" si="17"/>
        <v>0</v>
      </c>
      <c r="BI213" s="208">
        <f t="shared" si="18"/>
        <v>0</v>
      </c>
      <c r="BJ213" s="17" t="s">
        <v>94</v>
      </c>
      <c r="BK213" s="208">
        <f t="shared" si="19"/>
        <v>6.5</v>
      </c>
      <c r="BL213" s="17" t="s">
        <v>257</v>
      </c>
      <c r="BM213" s="207" t="s">
        <v>2792</v>
      </c>
    </row>
    <row r="214" spans="1:65" s="2" customFormat="1" ht="24.2" customHeight="1">
      <c r="A214" s="31"/>
      <c r="B214" s="32"/>
      <c r="C214" s="243" t="s">
        <v>386</v>
      </c>
      <c r="D214" s="243" t="s">
        <v>615</v>
      </c>
      <c r="E214" s="244" t="s">
        <v>2793</v>
      </c>
      <c r="F214" s="245" t="s">
        <v>2794</v>
      </c>
      <c r="G214" s="246" t="s">
        <v>289</v>
      </c>
      <c r="H214" s="247">
        <v>1</v>
      </c>
      <c r="I214" s="248">
        <v>143.03</v>
      </c>
      <c r="J214" s="248">
        <f t="shared" si="10"/>
        <v>143.03</v>
      </c>
      <c r="K214" s="249"/>
      <c r="L214" s="250"/>
      <c r="M214" s="251" t="s">
        <v>1</v>
      </c>
      <c r="N214" s="252" t="s">
        <v>39</v>
      </c>
      <c r="O214" s="205">
        <v>0</v>
      </c>
      <c r="P214" s="205">
        <f t="shared" si="11"/>
        <v>0</v>
      </c>
      <c r="Q214" s="205">
        <v>2.9999999999999997E-4</v>
      </c>
      <c r="R214" s="205">
        <f t="shared" si="12"/>
        <v>2.9999999999999997E-4</v>
      </c>
      <c r="S214" s="205">
        <v>0</v>
      </c>
      <c r="T214" s="206">
        <f t="shared" si="1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7" t="s">
        <v>358</v>
      </c>
      <c r="AT214" s="207" t="s">
        <v>615</v>
      </c>
      <c r="AU214" s="207" t="s">
        <v>94</v>
      </c>
      <c r="AY214" s="17" t="s">
        <v>165</v>
      </c>
      <c r="BE214" s="208">
        <f t="shared" si="14"/>
        <v>0</v>
      </c>
      <c r="BF214" s="208">
        <f t="shared" si="15"/>
        <v>143.03</v>
      </c>
      <c r="BG214" s="208">
        <f t="shared" si="16"/>
        <v>0</v>
      </c>
      <c r="BH214" s="208">
        <f t="shared" si="17"/>
        <v>0</v>
      </c>
      <c r="BI214" s="208">
        <f t="shared" si="18"/>
        <v>0</v>
      </c>
      <c r="BJ214" s="17" t="s">
        <v>94</v>
      </c>
      <c r="BK214" s="208">
        <f t="shared" si="19"/>
        <v>143.03</v>
      </c>
      <c r="BL214" s="17" t="s">
        <v>257</v>
      </c>
      <c r="BM214" s="207" t="s">
        <v>2795</v>
      </c>
    </row>
    <row r="215" spans="1:65" s="2" customFormat="1" ht="24.2" customHeight="1">
      <c r="A215" s="31"/>
      <c r="B215" s="32"/>
      <c r="C215" s="196" t="s">
        <v>390</v>
      </c>
      <c r="D215" s="196" t="s">
        <v>167</v>
      </c>
      <c r="E215" s="197" t="s">
        <v>2796</v>
      </c>
      <c r="F215" s="198" t="s">
        <v>2797</v>
      </c>
      <c r="G215" s="199" t="s">
        <v>289</v>
      </c>
      <c r="H215" s="200">
        <v>29</v>
      </c>
      <c r="I215" s="201">
        <v>4.45</v>
      </c>
      <c r="J215" s="201">
        <f t="shared" si="10"/>
        <v>129.05000000000001</v>
      </c>
      <c r="K215" s="202"/>
      <c r="L215" s="36"/>
      <c r="M215" s="203" t="s">
        <v>1</v>
      </c>
      <c r="N215" s="204" t="s">
        <v>39</v>
      </c>
      <c r="O215" s="205">
        <v>0.19005</v>
      </c>
      <c r="P215" s="205">
        <f t="shared" si="11"/>
        <v>5.51145</v>
      </c>
      <c r="Q215" s="205">
        <v>4.1999999999999996E-6</v>
      </c>
      <c r="R215" s="205">
        <f t="shared" si="12"/>
        <v>1.2179999999999999E-4</v>
      </c>
      <c r="S215" s="205">
        <v>0</v>
      </c>
      <c r="T215" s="206">
        <f t="shared" si="1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07" t="s">
        <v>257</v>
      </c>
      <c r="AT215" s="207" t="s">
        <v>167</v>
      </c>
      <c r="AU215" s="207" t="s">
        <v>94</v>
      </c>
      <c r="AY215" s="17" t="s">
        <v>165</v>
      </c>
      <c r="BE215" s="208">
        <f t="shared" si="14"/>
        <v>0</v>
      </c>
      <c r="BF215" s="208">
        <f t="shared" si="15"/>
        <v>129.05000000000001</v>
      </c>
      <c r="BG215" s="208">
        <f t="shared" si="16"/>
        <v>0</v>
      </c>
      <c r="BH215" s="208">
        <f t="shared" si="17"/>
        <v>0</v>
      </c>
      <c r="BI215" s="208">
        <f t="shared" si="18"/>
        <v>0</v>
      </c>
      <c r="BJ215" s="17" t="s">
        <v>94</v>
      </c>
      <c r="BK215" s="208">
        <f t="shared" si="19"/>
        <v>129.05000000000001</v>
      </c>
      <c r="BL215" s="17" t="s">
        <v>257</v>
      </c>
      <c r="BM215" s="207" t="s">
        <v>2798</v>
      </c>
    </row>
    <row r="216" spans="1:65" s="2" customFormat="1" ht="16.5" customHeight="1">
      <c r="A216" s="31"/>
      <c r="B216" s="32"/>
      <c r="C216" s="243" t="s">
        <v>394</v>
      </c>
      <c r="D216" s="243" t="s">
        <v>615</v>
      </c>
      <c r="E216" s="244" t="s">
        <v>2799</v>
      </c>
      <c r="F216" s="245" t="s">
        <v>2800</v>
      </c>
      <c r="G216" s="246" t="s">
        <v>289</v>
      </c>
      <c r="H216" s="247">
        <v>29</v>
      </c>
      <c r="I216" s="248">
        <v>9.49</v>
      </c>
      <c r="J216" s="248">
        <f t="shared" si="10"/>
        <v>275.20999999999998</v>
      </c>
      <c r="K216" s="249"/>
      <c r="L216" s="250"/>
      <c r="M216" s="251" t="s">
        <v>1</v>
      </c>
      <c r="N216" s="252" t="s">
        <v>39</v>
      </c>
      <c r="O216" s="205">
        <v>0</v>
      </c>
      <c r="P216" s="205">
        <f t="shared" si="11"/>
        <v>0</v>
      </c>
      <c r="Q216" s="205">
        <v>6.3000000000000003E-4</v>
      </c>
      <c r="R216" s="205">
        <f t="shared" si="12"/>
        <v>1.8270000000000002E-2</v>
      </c>
      <c r="S216" s="205">
        <v>0</v>
      </c>
      <c r="T216" s="206">
        <f t="shared" si="1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07" t="s">
        <v>358</v>
      </c>
      <c r="AT216" s="207" t="s">
        <v>615</v>
      </c>
      <c r="AU216" s="207" t="s">
        <v>94</v>
      </c>
      <c r="AY216" s="17" t="s">
        <v>165</v>
      </c>
      <c r="BE216" s="208">
        <f t="shared" si="14"/>
        <v>0</v>
      </c>
      <c r="BF216" s="208">
        <f t="shared" si="15"/>
        <v>275.20999999999998</v>
      </c>
      <c r="BG216" s="208">
        <f t="shared" si="16"/>
        <v>0</v>
      </c>
      <c r="BH216" s="208">
        <f t="shared" si="17"/>
        <v>0</v>
      </c>
      <c r="BI216" s="208">
        <f t="shared" si="18"/>
        <v>0</v>
      </c>
      <c r="BJ216" s="17" t="s">
        <v>94</v>
      </c>
      <c r="BK216" s="208">
        <f t="shared" si="19"/>
        <v>275.20999999999998</v>
      </c>
      <c r="BL216" s="17" t="s">
        <v>257</v>
      </c>
      <c r="BM216" s="207" t="s">
        <v>2801</v>
      </c>
    </row>
    <row r="217" spans="1:65" s="2" customFormat="1" ht="16.5" customHeight="1">
      <c r="A217" s="31"/>
      <c r="B217" s="32"/>
      <c r="C217" s="196" t="s">
        <v>398</v>
      </c>
      <c r="D217" s="196" t="s">
        <v>167</v>
      </c>
      <c r="E217" s="197" t="s">
        <v>2802</v>
      </c>
      <c r="F217" s="198" t="s">
        <v>2803</v>
      </c>
      <c r="G217" s="199" t="s">
        <v>289</v>
      </c>
      <c r="H217" s="200">
        <v>1</v>
      </c>
      <c r="I217" s="201">
        <v>3.13</v>
      </c>
      <c r="J217" s="201">
        <f t="shared" si="10"/>
        <v>3.13</v>
      </c>
      <c r="K217" s="202"/>
      <c r="L217" s="36"/>
      <c r="M217" s="203" t="s">
        <v>1</v>
      </c>
      <c r="N217" s="204" t="s">
        <v>39</v>
      </c>
      <c r="O217" s="205">
        <v>0.13002</v>
      </c>
      <c r="P217" s="205">
        <f t="shared" si="11"/>
        <v>0.13002</v>
      </c>
      <c r="Q217" s="205">
        <v>5.4E-6</v>
      </c>
      <c r="R217" s="205">
        <f t="shared" si="12"/>
        <v>5.4E-6</v>
      </c>
      <c r="S217" s="205">
        <v>0</v>
      </c>
      <c r="T217" s="206">
        <f t="shared" si="1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07" t="s">
        <v>257</v>
      </c>
      <c r="AT217" s="207" t="s">
        <v>167</v>
      </c>
      <c r="AU217" s="207" t="s">
        <v>94</v>
      </c>
      <c r="AY217" s="17" t="s">
        <v>165</v>
      </c>
      <c r="BE217" s="208">
        <f t="shared" si="14"/>
        <v>0</v>
      </c>
      <c r="BF217" s="208">
        <f t="shared" si="15"/>
        <v>3.13</v>
      </c>
      <c r="BG217" s="208">
        <f t="shared" si="16"/>
        <v>0</v>
      </c>
      <c r="BH217" s="208">
        <f t="shared" si="17"/>
        <v>0</v>
      </c>
      <c r="BI217" s="208">
        <f t="shared" si="18"/>
        <v>0</v>
      </c>
      <c r="BJ217" s="17" t="s">
        <v>94</v>
      </c>
      <c r="BK217" s="208">
        <f t="shared" si="19"/>
        <v>3.13</v>
      </c>
      <c r="BL217" s="17" t="s">
        <v>257</v>
      </c>
      <c r="BM217" s="207" t="s">
        <v>2804</v>
      </c>
    </row>
    <row r="218" spans="1:65" s="2" customFormat="1" ht="16.5" customHeight="1">
      <c r="A218" s="31"/>
      <c r="B218" s="32"/>
      <c r="C218" s="243" t="s">
        <v>406</v>
      </c>
      <c r="D218" s="243" t="s">
        <v>615</v>
      </c>
      <c r="E218" s="244" t="s">
        <v>2805</v>
      </c>
      <c r="F218" s="245" t="s">
        <v>2806</v>
      </c>
      <c r="G218" s="246" t="s">
        <v>289</v>
      </c>
      <c r="H218" s="247">
        <v>1</v>
      </c>
      <c r="I218" s="248">
        <v>40</v>
      </c>
      <c r="J218" s="248">
        <f t="shared" si="10"/>
        <v>40</v>
      </c>
      <c r="K218" s="249"/>
      <c r="L218" s="250"/>
      <c r="M218" s="251" t="s">
        <v>1</v>
      </c>
      <c r="N218" s="252" t="s">
        <v>39</v>
      </c>
      <c r="O218" s="205">
        <v>0</v>
      </c>
      <c r="P218" s="205">
        <f t="shared" si="11"/>
        <v>0</v>
      </c>
      <c r="Q218" s="205">
        <v>4.0000000000000002E-4</v>
      </c>
      <c r="R218" s="205">
        <f t="shared" si="12"/>
        <v>4.0000000000000002E-4</v>
      </c>
      <c r="S218" s="205">
        <v>0</v>
      </c>
      <c r="T218" s="206">
        <f t="shared" si="1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7" t="s">
        <v>358</v>
      </c>
      <c r="AT218" s="207" t="s">
        <v>615</v>
      </c>
      <c r="AU218" s="207" t="s">
        <v>94</v>
      </c>
      <c r="AY218" s="17" t="s">
        <v>165</v>
      </c>
      <c r="BE218" s="208">
        <f t="shared" si="14"/>
        <v>0</v>
      </c>
      <c r="BF218" s="208">
        <f t="shared" si="15"/>
        <v>40</v>
      </c>
      <c r="BG218" s="208">
        <f t="shared" si="16"/>
        <v>0</v>
      </c>
      <c r="BH218" s="208">
        <f t="shared" si="17"/>
        <v>0</v>
      </c>
      <c r="BI218" s="208">
        <f t="shared" si="18"/>
        <v>0</v>
      </c>
      <c r="BJ218" s="17" t="s">
        <v>94</v>
      </c>
      <c r="BK218" s="208">
        <f t="shared" si="19"/>
        <v>40</v>
      </c>
      <c r="BL218" s="17" t="s">
        <v>257</v>
      </c>
      <c r="BM218" s="207" t="s">
        <v>2807</v>
      </c>
    </row>
    <row r="219" spans="1:65" s="2" customFormat="1" ht="39">
      <c r="A219" s="31"/>
      <c r="B219" s="32"/>
      <c r="C219" s="33"/>
      <c r="D219" s="211" t="s">
        <v>1103</v>
      </c>
      <c r="E219" s="33"/>
      <c r="F219" s="253" t="s">
        <v>2808</v>
      </c>
      <c r="G219" s="33"/>
      <c r="H219" s="33"/>
      <c r="I219" s="33"/>
      <c r="J219" s="33"/>
      <c r="K219" s="33"/>
      <c r="L219" s="36"/>
      <c r="M219" s="254"/>
      <c r="N219" s="255"/>
      <c r="O219" s="72"/>
      <c r="P219" s="72"/>
      <c r="Q219" s="72"/>
      <c r="R219" s="72"/>
      <c r="S219" s="72"/>
      <c r="T219" s="73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T219" s="17" t="s">
        <v>1103</v>
      </c>
      <c r="AU219" s="17" t="s">
        <v>94</v>
      </c>
    </row>
    <row r="220" spans="1:65" s="2" customFormat="1" ht="16.5" customHeight="1">
      <c r="A220" s="31"/>
      <c r="B220" s="32"/>
      <c r="C220" s="196" t="s">
        <v>414</v>
      </c>
      <c r="D220" s="196" t="s">
        <v>167</v>
      </c>
      <c r="E220" s="197" t="s">
        <v>2809</v>
      </c>
      <c r="F220" s="198" t="s">
        <v>2810</v>
      </c>
      <c r="G220" s="199" t="s">
        <v>289</v>
      </c>
      <c r="H220" s="200">
        <v>2</v>
      </c>
      <c r="I220" s="201">
        <v>5.84</v>
      </c>
      <c r="J220" s="201">
        <f t="shared" ref="J220:J228" si="20">ROUND(I220*H220,2)</f>
        <v>11.68</v>
      </c>
      <c r="K220" s="202"/>
      <c r="L220" s="36"/>
      <c r="M220" s="203" t="s">
        <v>1</v>
      </c>
      <c r="N220" s="204" t="s">
        <v>39</v>
      </c>
      <c r="O220" s="205">
        <v>0.2351</v>
      </c>
      <c r="P220" s="205">
        <f t="shared" ref="P220:P228" si="21">O220*H220</f>
        <v>0.47020000000000001</v>
      </c>
      <c r="Q220" s="205">
        <v>1.5E-5</v>
      </c>
      <c r="R220" s="205">
        <f t="shared" ref="R220:R228" si="22">Q220*H220</f>
        <v>3.0000000000000001E-5</v>
      </c>
      <c r="S220" s="205">
        <v>0</v>
      </c>
      <c r="T220" s="206">
        <f t="shared" ref="T220:T228" si="23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7" t="s">
        <v>257</v>
      </c>
      <c r="AT220" s="207" t="s">
        <v>167</v>
      </c>
      <c r="AU220" s="207" t="s">
        <v>94</v>
      </c>
      <c r="AY220" s="17" t="s">
        <v>165</v>
      </c>
      <c r="BE220" s="208">
        <f t="shared" ref="BE220:BE228" si="24">IF(N220="základná",J220,0)</f>
        <v>0</v>
      </c>
      <c r="BF220" s="208">
        <f t="shared" ref="BF220:BF228" si="25">IF(N220="znížená",J220,0)</f>
        <v>11.68</v>
      </c>
      <c r="BG220" s="208">
        <f t="shared" ref="BG220:BG228" si="26">IF(N220="zákl. prenesená",J220,0)</f>
        <v>0</v>
      </c>
      <c r="BH220" s="208">
        <f t="shared" ref="BH220:BH228" si="27">IF(N220="zníž. prenesená",J220,0)</f>
        <v>0</v>
      </c>
      <c r="BI220" s="208">
        <f t="shared" ref="BI220:BI228" si="28">IF(N220="nulová",J220,0)</f>
        <v>0</v>
      </c>
      <c r="BJ220" s="17" t="s">
        <v>94</v>
      </c>
      <c r="BK220" s="208">
        <f t="shared" ref="BK220:BK228" si="29">ROUND(I220*H220,2)</f>
        <v>11.68</v>
      </c>
      <c r="BL220" s="17" t="s">
        <v>257</v>
      </c>
      <c r="BM220" s="207" t="s">
        <v>2811</v>
      </c>
    </row>
    <row r="221" spans="1:65" s="2" customFormat="1" ht="16.5" customHeight="1">
      <c r="A221" s="31"/>
      <c r="B221" s="32"/>
      <c r="C221" s="243" t="s">
        <v>422</v>
      </c>
      <c r="D221" s="243" t="s">
        <v>615</v>
      </c>
      <c r="E221" s="244" t="s">
        <v>2812</v>
      </c>
      <c r="F221" s="245" t="s">
        <v>2813</v>
      </c>
      <c r="G221" s="246" t="s">
        <v>289</v>
      </c>
      <c r="H221" s="247">
        <v>2</v>
      </c>
      <c r="I221" s="248">
        <v>58.16</v>
      </c>
      <c r="J221" s="248">
        <f t="shared" si="20"/>
        <v>116.32</v>
      </c>
      <c r="K221" s="249"/>
      <c r="L221" s="250"/>
      <c r="M221" s="251" t="s">
        <v>1</v>
      </c>
      <c r="N221" s="252" t="s">
        <v>39</v>
      </c>
      <c r="O221" s="205">
        <v>0</v>
      </c>
      <c r="P221" s="205">
        <f t="shared" si="21"/>
        <v>0</v>
      </c>
      <c r="Q221" s="205">
        <v>1.6000000000000001E-3</v>
      </c>
      <c r="R221" s="205">
        <f t="shared" si="22"/>
        <v>3.2000000000000002E-3</v>
      </c>
      <c r="S221" s="205">
        <v>0</v>
      </c>
      <c r="T221" s="206">
        <f t="shared" si="2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07" t="s">
        <v>358</v>
      </c>
      <c r="AT221" s="207" t="s">
        <v>615</v>
      </c>
      <c r="AU221" s="207" t="s">
        <v>94</v>
      </c>
      <c r="AY221" s="17" t="s">
        <v>165</v>
      </c>
      <c r="BE221" s="208">
        <f t="shared" si="24"/>
        <v>0</v>
      </c>
      <c r="BF221" s="208">
        <f t="shared" si="25"/>
        <v>116.32</v>
      </c>
      <c r="BG221" s="208">
        <f t="shared" si="26"/>
        <v>0</v>
      </c>
      <c r="BH221" s="208">
        <f t="shared" si="27"/>
        <v>0</v>
      </c>
      <c r="BI221" s="208">
        <f t="shared" si="28"/>
        <v>0</v>
      </c>
      <c r="BJ221" s="17" t="s">
        <v>94</v>
      </c>
      <c r="BK221" s="208">
        <f t="shared" si="29"/>
        <v>116.32</v>
      </c>
      <c r="BL221" s="17" t="s">
        <v>257</v>
      </c>
      <c r="BM221" s="207" t="s">
        <v>2814</v>
      </c>
    </row>
    <row r="222" spans="1:65" s="2" customFormat="1" ht="16.5" customHeight="1">
      <c r="A222" s="31"/>
      <c r="B222" s="32"/>
      <c r="C222" s="196" t="s">
        <v>428</v>
      </c>
      <c r="D222" s="196" t="s">
        <v>167</v>
      </c>
      <c r="E222" s="197" t="s">
        <v>2815</v>
      </c>
      <c r="F222" s="198" t="s">
        <v>2816</v>
      </c>
      <c r="G222" s="199" t="s">
        <v>289</v>
      </c>
      <c r="H222" s="200">
        <v>1</v>
      </c>
      <c r="I222" s="201">
        <v>4.1399999999999997</v>
      </c>
      <c r="J222" s="201">
        <f t="shared" si="20"/>
        <v>4.1399999999999997</v>
      </c>
      <c r="K222" s="202"/>
      <c r="L222" s="36"/>
      <c r="M222" s="203" t="s">
        <v>1</v>
      </c>
      <c r="N222" s="204" t="s">
        <v>39</v>
      </c>
      <c r="O222" s="205">
        <v>0.17504</v>
      </c>
      <c r="P222" s="205">
        <f t="shared" si="21"/>
        <v>0.17504</v>
      </c>
      <c r="Q222" s="205">
        <v>2.2742E-5</v>
      </c>
      <c r="R222" s="205">
        <f t="shared" si="22"/>
        <v>2.2742E-5</v>
      </c>
      <c r="S222" s="205">
        <v>0</v>
      </c>
      <c r="T222" s="206">
        <f t="shared" si="2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7" t="s">
        <v>257</v>
      </c>
      <c r="AT222" s="207" t="s">
        <v>167</v>
      </c>
      <c r="AU222" s="207" t="s">
        <v>94</v>
      </c>
      <c r="AY222" s="17" t="s">
        <v>165</v>
      </c>
      <c r="BE222" s="208">
        <f t="shared" si="24"/>
        <v>0</v>
      </c>
      <c r="BF222" s="208">
        <f t="shared" si="25"/>
        <v>4.1399999999999997</v>
      </c>
      <c r="BG222" s="208">
        <f t="shared" si="26"/>
        <v>0</v>
      </c>
      <c r="BH222" s="208">
        <f t="shared" si="27"/>
        <v>0</v>
      </c>
      <c r="BI222" s="208">
        <f t="shared" si="28"/>
        <v>0</v>
      </c>
      <c r="BJ222" s="17" t="s">
        <v>94</v>
      </c>
      <c r="BK222" s="208">
        <f t="shared" si="29"/>
        <v>4.1399999999999997</v>
      </c>
      <c r="BL222" s="17" t="s">
        <v>257</v>
      </c>
      <c r="BM222" s="207" t="s">
        <v>2817</v>
      </c>
    </row>
    <row r="223" spans="1:65" s="2" customFormat="1" ht="24.2" customHeight="1">
      <c r="A223" s="31"/>
      <c r="B223" s="32"/>
      <c r="C223" s="243" t="s">
        <v>432</v>
      </c>
      <c r="D223" s="243" t="s">
        <v>615</v>
      </c>
      <c r="E223" s="244" t="s">
        <v>2818</v>
      </c>
      <c r="F223" s="245" t="s">
        <v>2819</v>
      </c>
      <c r="G223" s="246" t="s">
        <v>289</v>
      </c>
      <c r="H223" s="247">
        <v>1</v>
      </c>
      <c r="I223" s="248">
        <v>22.36</v>
      </c>
      <c r="J223" s="248">
        <f t="shared" si="20"/>
        <v>22.36</v>
      </c>
      <c r="K223" s="249"/>
      <c r="L223" s="250"/>
      <c r="M223" s="251" t="s">
        <v>1</v>
      </c>
      <c r="N223" s="252" t="s">
        <v>39</v>
      </c>
      <c r="O223" s="205">
        <v>0</v>
      </c>
      <c r="P223" s="205">
        <f t="shared" si="21"/>
        <v>0</v>
      </c>
      <c r="Q223" s="205">
        <v>5.4000000000000001E-4</v>
      </c>
      <c r="R223" s="205">
        <f t="shared" si="22"/>
        <v>5.4000000000000001E-4</v>
      </c>
      <c r="S223" s="205">
        <v>0</v>
      </c>
      <c r="T223" s="206">
        <f t="shared" si="2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7" t="s">
        <v>358</v>
      </c>
      <c r="AT223" s="207" t="s">
        <v>615</v>
      </c>
      <c r="AU223" s="207" t="s">
        <v>94</v>
      </c>
      <c r="AY223" s="17" t="s">
        <v>165</v>
      </c>
      <c r="BE223" s="208">
        <f t="shared" si="24"/>
        <v>0</v>
      </c>
      <c r="BF223" s="208">
        <f t="shared" si="25"/>
        <v>22.36</v>
      </c>
      <c r="BG223" s="208">
        <f t="shared" si="26"/>
        <v>0</v>
      </c>
      <c r="BH223" s="208">
        <f t="shared" si="27"/>
        <v>0</v>
      </c>
      <c r="BI223" s="208">
        <f t="shared" si="28"/>
        <v>0</v>
      </c>
      <c r="BJ223" s="17" t="s">
        <v>94</v>
      </c>
      <c r="BK223" s="208">
        <f t="shared" si="29"/>
        <v>22.36</v>
      </c>
      <c r="BL223" s="17" t="s">
        <v>257</v>
      </c>
      <c r="BM223" s="207" t="s">
        <v>2820</v>
      </c>
    </row>
    <row r="224" spans="1:65" s="2" customFormat="1" ht="16.5" customHeight="1">
      <c r="A224" s="31"/>
      <c r="B224" s="32"/>
      <c r="C224" s="196" t="s">
        <v>436</v>
      </c>
      <c r="D224" s="196" t="s">
        <v>167</v>
      </c>
      <c r="E224" s="197" t="s">
        <v>2821</v>
      </c>
      <c r="F224" s="198" t="s">
        <v>2822</v>
      </c>
      <c r="G224" s="199" t="s">
        <v>289</v>
      </c>
      <c r="H224" s="200">
        <v>1</v>
      </c>
      <c r="I224" s="201">
        <v>10.11</v>
      </c>
      <c r="J224" s="201">
        <f t="shared" si="20"/>
        <v>10.11</v>
      </c>
      <c r="K224" s="202"/>
      <c r="L224" s="36"/>
      <c r="M224" s="203" t="s">
        <v>1</v>
      </c>
      <c r="N224" s="204" t="s">
        <v>39</v>
      </c>
      <c r="O224" s="205">
        <v>0.42387999999999998</v>
      </c>
      <c r="P224" s="205">
        <f t="shared" si="21"/>
        <v>0.42387999999999998</v>
      </c>
      <c r="Q224" s="205">
        <v>6.9727999999999994E-5</v>
      </c>
      <c r="R224" s="205">
        <f t="shared" si="22"/>
        <v>6.9727999999999994E-5</v>
      </c>
      <c r="S224" s="205">
        <v>0</v>
      </c>
      <c r="T224" s="206">
        <f t="shared" si="2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7" t="s">
        <v>257</v>
      </c>
      <c r="AT224" s="207" t="s">
        <v>167</v>
      </c>
      <c r="AU224" s="207" t="s">
        <v>94</v>
      </c>
      <c r="AY224" s="17" t="s">
        <v>165</v>
      </c>
      <c r="BE224" s="208">
        <f t="shared" si="24"/>
        <v>0</v>
      </c>
      <c r="BF224" s="208">
        <f t="shared" si="25"/>
        <v>10.11</v>
      </c>
      <c r="BG224" s="208">
        <f t="shared" si="26"/>
        <v>0</v>
      </c>
      <c r="BH224" s="208">
        <f t="shared" si="27"/>
        <v>0</v>
      </c>
      <c r="BI224" s="208">
        <f t="shared" si="28"/>
        <v>0</v>
      </c>
      <c r="BJ224" s="17" t="s">
        <v>94</v>
      </c>
      <c r="BK224" s="208">
        <f t="shared" si="29"/>
        <v>10.11</v>
      </c>
      <c r="BL224" s="17" t="s">
        <v>257</v>
      </c>
      <c r="BM224" s="207" t="s">
        <v>2823</v>
      </c>
    </row>
    <row r="225" spans="1:65" s="2" customFormat="1" ht="16.5" customHeight="1">
      <c r="A225" s="31"/>
      <c r="B225" s="32"/>
      <c r="C225" s="243" t="s">
        <v>442</v>
      </c>
      <c r="D225" s="243" t="s">
        <v>615</v>
      </c>
      <c r="E225" s="244" t="s">
        <v>2824</v>
      </c>
      <c r="F225" s="245" t="s">
        <v>2825</v>
      </c>
      <c r="G225" s="246" t="s">
        <v>289</v>
      </c>
      <c r="H225" s="247">
        <v>1</v>
      </c>
      <c r="I225" s="248">
        <v>55.79</v>
      </c>
      <c r="J225" s="248">
        <f t="shared" si="20"/>
        <v>55.79</v>
      </c>
      <c r="K225" s="249"/>
      <c r="L225" s="250"/>
      <c r="M225" s="251" t="s">
        <v>1</v>
      </c>
      <c r="N225" s="252" t="s">
        <v>39</v>
      </c>
      <c r="O225" s="205">
        <v>0</v>
      </c>
      <c r="P225" s="205">
        <f t="shared" si="21"/>
        <v>0</v>
      </c>
      <c r="Q225" s="205">
        <v>2.0500000000000002E-3</v>
      </c>
      <c r="R225" s="205">
        <f t="shared" si="22"/>
        <v>2.0500000000000002E-3</v>
      </c>
      <c r="S225" s="205">
        <v>0</v>
      </c>
      <c r="T225" s="206">
        <f t="shared" si="2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07" t="s">
        <v>358</v>
      </c>
      <c r="AT225" s="207" t="s">
        <v>615</v>
      </c>
      <c r="AU225" s="207" t="s">
        <v>94</v>
      </c>
      <c r="AY225" s="17" t="s">
        <v>165</v>
      </c>
      <c r="BE225" s="208">
        <f t="shared" si="24"/>
        <v>0</v>
      </c>
      <c r="BF225" s="208">
        <f t="shared" si="25"/>
        <v>55.79</v>
      </c>
      <c r="BG225" s="208">
        <f t="shared" si="26"/>
        <v>0</v>
      </c>
      <c r="BH225" s="208">
        <f t="shared" si="27"/>
        <v>0</v>
      </c>
      <c r="BI225" s="208">
        <f t="shared" si="28"/>
        <v>0</v>
      </c>
      <c r="BJ225" s="17" t="s">
        <v>94</v>
      </c>
      <c r="BK225" s="208">
        <f t="shared" si="29"/>
        <v>55.79</v>
      </c>
      <c r="BL225" s="17" t="s">
        <v>257</v>
      </c>
      <c r="BM225" s="207" t="s">
        <v>2826</v>
      </c>
    </row>
    <row r="226" spans="1:65" s="2" customFormat="1" ht="24.2" customHeight="1">
      <c r="A226" s="31"/>
      <c r="B226" s="32"/>
      <c r="C226" s="196" t="s">
        <v>446</v>
      </c>
      <c r="D226" s="196" t="s">
        <v>167</v>
      </c>
      <c r="E226" s="197" t="s">
        <v>2827</v>
      </c>
      <c r="F226" s="198" t="s">
        <v>2828</v>
      </c>
      <c r="G226" s="199" t="s">
        <v>289</v>
      </c>
      <c r="H226" s="200">
        <v>1</v>
      </c>
      <c r="I226" s="201">
        <v>10.130000000000001</v>
      </c>
      <c r="J226" s="201">
        <f t="shared" si="20"/>
        <v>10.130000000000001</v>
      </c>
      <c r="K226" s="202"/>
      <c r="L226" s="36"/>
      <c r="M226" s="203" t="s">
        <v>1</v>
      </c>
      <c r="N226" s="204" t="s">
        <v>39</v>
      </c>
      <c r="O226" s="205">
        <v>0.36018</v>
      </c>
      <c r="P226" s="205">
        <f t="shared" si="21"/>
        <v>0.36018</v>
      </c>
      <c r="Q226" s="205">
        <v>2.6936000000000001E-4</v>
      </c>
      <c r="R226" s="205">
        <f t="shared" si="22"/>
        <v>2.6936000000000001E-4</v>
      </c>
      <c r="S226" s="205">
        <v>0</v>
      </c>
      <c r="T226" s="206">
        <f t="shared" si="2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07" t="s">
        <v>257</v>
      </c>
      <c r="AT226" s="207" t="s">
        <v>167</v>
      </c>
      <c r="AU226" s="207" t="s">
        <v>94</v>
      </c>
      <c r="AY226" s="17" t="s">
        <v>165</v>
      </c>
      <c r="BE226" s="208">
        <f t="shared" si="24"/>
        <v>0</v>
      </c>
      <c r="BF226" s="208">
        <f t="shared" si="25"/>
        <v>10.130000000000001</v>
      </c>
      <c r="BG226" s="208">
        <f t="shared" si="26"/>
        <v>0</v>
      </c>
      <c r="BH226" s="208">
        <f t="shared" si="27"/>
        <v>0</v>
      </c>
      <c r="BI226" s="208">
        <f t="shared" si="28"/>
        <v>0</v>
      </c>
      <c r="BJ226" s="17" t="s">
        <v>94</v>
      </c>
      <c r="BK226" s="208">
        <f t="shared" si="29"/>
        <v>10.130000000000001</v>
      </c>
      <c r="BL226" s="17" t="s">
        <v>257</v>
      </c>
      <c r="BM226" s="207" t="s">
        <v>2829</v>
      </c>
    </row>
    <row r="227" spans="1:65" s="2" customFormat="1" ht="33" customHeight="1">
      <c r="A227" s="31"/>
      <c r="B227" s="32"/>
      <c r="C227" s="243" t="s">
        <v>452</v>
      </c>
      <c r="D227" s="243" t="s">
        <v>615</v>
      </c>
      <c r="E227" s="244" t="s">
        <v>2830</v>
      </c>
      <c r="F227" s="245" t="s">
        <v>2831</v>
      </c>
      <c r="G227" s="246" t="s">
        <v>289</v>
      </c>
      <c r="H227" s="247">
        <v>1</v>
      </c>
      <c r="I227" s="248">
        <v>18.309999999999999</v>
      </c>
      <c r="J227" s="248">
        <f t="shared" si="20"/>
        <v>18.309999999999999</v>
      </c>
      <c r="K227" s="249"/>
      <c r="L227" s="250"/>
      <c r="M227" s="251" t="s">
        <v>1</v>
      </c>
      <c r="N227" s="252" t="s">
        <v>39</v>
      </c>
      <c r="O227" s="205">
        <v>0</v>
      </c>
      <c r="P227" s="205">
        <f t="shared" si="21"/>
        <v>0</v>
      </c>
      <c r="Q227" s="205">
        <v>4.8000000000000001E-4</v>
      </c>
      <c r="R227" s="205">
        <f t="shared" si="22"/>
        <v>4.8000000000000001E-4</v>
      </c>
      <c r="S227" s="205">
        <v>0</v>
      </c>
      <c r="T227" s="206">
        <f t="shared" si="2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07" t="s">
        <v>358</v>
      </c>
      <c r="AT227" s="207" t="s">
        <v>615</v>
      </c>
      <c r="AU227" s="207" t="s">
        <v>94</v>
      </c>
      <c r="AY227" s="17" t="s">
        <v>165</v>
      </c>
      <c r="BE227" s="208">
        <f t="shared" si="24"/>
        <v>0</v>
      </c>
      <c r="BF227" s="208">
        <f t="shared" si="25"/>
        <v>18.309999999999999</v>
      </c>
      <c r="BG227" s="208">
        <f t="shared" si="26"/>
        <v>0</v>
      </c>
      <c r="BH227" s="208">
        <f t="shared" si="27"/>
        <v>0</v>
      </c>
      <c r="BI227" s="208">
        <f t="shared" si="28"/>
        <v>0</v>
      </c>
      <c r="BJ227" s="17" t="s">
        <v>94</v>
      </c>
      <c r="BK227" s="208">
        <f t="shared" si="29"/>
        <v>18.309999999999999</v>
      </c>
      <c r="BL227" s="17" t="s">
        <v>257</v>
      </c>
      <c r="BM227" s="207" t="s">
        <v>2832</v>
      </c>
    </row>
    <row r="228" spans="1:65" s="2" customFormat="1" ht="21.75" customHeight="1">
      <c r="A228" s="31"/>
      <c r="B228" s="32"/>
      <c r="C228" s="196" t="s">
        <v>458</v>
      </c>
      <c r="D228" s="196" t="s">
        <v>167</v>
      </c>
      <c r="E228" s="197" t="s">
        <v>2833</v>
      </c>
      <c r="F228" s="198" t="s">
        <v>2834</v>
      </c>
      <c r="G228" s="199" t="s">
        <v>631</v>
      </c>
      <c r="H228" s="200">
        <v>18.86</v>
      </c>
      <c r="I228" s="201">
        <v>0.25</v>
      </c>
      <c r="J228" s="201">
        <f t="shared" si="20"/>
        <v>4.72</v>
      </c>
      <c r="K228" s="202"/>
      <c r="L228" s="36"/>
      <c r="M228" s="203" t="s">
        <v>1</v>
      </c>
      <c r="N228" s="204" t="s">
        <v>39</v>
      </c>
      <c r="O228" s="205">
        <v>0</v>
      </c>
      <c r="P228" s="205">
        <f t="shared" si="21"/>
        <v>0</v>
      </c>
      <c r="Q228" s="205">
        <v>0</v>
      </c>
      <c r="R228" s="205">
        <f t="shared" si="22"/>
        <v>0</v>
      </c>
      <c r="S228" s="205">
        <v>0</v>
      </c>
      <c r="T228" s="206">
        <f t="shared" si="2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7" t="s">
        <v>257</v>
      </c>
      <c r="AT228" s="207" t="s">
        <v>167</v>
      </c>
      <c r="AU228" s="207" t="s">
        <v>94</v>
      </c>
      <c r="AY228" s="17" t="s">
        <v>165</v>
      </c>
      <c r="BE228" s="208">
        <f t="shared" si="24"/>
        <v>0</v>
      </c>
      <c r="BF228" s="208">
        <f t="shared" si="25"/>
        <v>4.72</v>
      </c>
      <c r="BG228" s="208">
        <f t="shared" si="26"/>
        <v>0</v>
      </c>
      <c r="BH228" s="208">
        <f t="shared" si="27"/>
        <v>0</v>
      </c>
      <c r="BI228" s="208">
        <f t="shared" si="28"/>
        <v>0</v>
      </c>
      <c r="BJ228" s="17" t="s">
        <v>94</v>
      </c>
      <c r="BK228" s="208">
        <f t="shared" si="29"/>
        <v>4.72</v>
      </c>
      <c r="BL228" s="17" t="s">
        <v>257</v>
      </c>
      <c r="BM228" s="207" t="s">
        <v>2835</v>
      </c>
    </row>
    <row r="229" spans="1:65" s="12" customFormat="1" ht="22.9" customHeight="1">
      <c r="B229" s="181"/>
      <c r="C229" s="182"/>
      <c r="D229" s="183" t="s">
        <v>72</v>
      </c>
      <c r="E229" s="194" t="s">
        <v>2836</v>
      </c>
      <c r="F229" s="194" t="s">
        <v>2837</v>
      </c>
      <c r="G229" s="182"/>
      <c r="H229" s="182"/>
      <c r="I229" s="182"/>
      <c r="J229" s="195">
        <f>BK229</f>
        <v>7907.74</v>
      </c>
      <c r="K229" s="182"/>
      <c r="L229" s="186"/>
      <c r="M229" s="187"/>
      <c r="N229" s="188"/>
      <c r="O229" s="188"/>
      <c r="P229" s="189">
        <f>SUM(P230:P251)</f>
        <v>18.207358999999997</v>
      </c>
      <c r="Q229" s="188"/>
      <c r="R229" s="189">
        <f>SUM(R230:R251)</f>
        <v>7.524919999999999E-4</v>
      </c>
      <c r="S229" s="188"/>
      <c r="T229" s="190">
        <f>SUM(T230:T251)</f>
        <v>0</v>
      </c>
      <c r="AR229" s="191" t="s">
        <v>94</v>
      </c>
      <c r="AT229" s="192" t="s">
        <v>72</v>
      </c>
      <c r="AU229" s="192" t="s">
        <v>81</v>
      </c>
      <c r="AY229" s="191" t="s">
        <v>165</v>
      </c>
      <c r="BK229" s="193">
        <f>SUM(BK230:BK251)</f>
        <v>7907.74</v>
      </c>
    </row>
    <row r="230" spans="1:65" s="2" customFormat="1" ht="24.2" customHeight="1">
      <c r="A230" s="31"/>
      <c r="B230" s="32"/>
      <c r="C230" s="196" t="s">
        <v>463</v>
      </c>
      <c r="D230" s="196" t="s">
        <v>167</v>
      </c>
      <c r="E230" s="197" t="s">
        <v>2838</v>
      </c>
      <c r="F230" s="198" t="s">
        <v>2839</v>
      </c>
      <c r="G230" s="199" t="s">
        <v>289</v>
      </c>
      <c r="H230" s="200">
        <v>2</v>
      </c>
      <c r="I230" s="201">
        <v>11.59</v>
      </c>
      <c r="J230" s="201">
        <f t="shared" ref="J230:J251" si="30">ROUND(I230*H230,2)</f>
        <v>23.18</v>
      </c>
      <c r="K230" s="202"/>
      <c r="L230" s="36"/>
      <c r="M230" s="203" t="s">
        <v>1</v>
      </c>
      <c r="N230" s="204" t="s">
        <v>39</v>
      </c>
      <c r="O230" s="205">
        <v>0.50195500000000004</v>
      </c>
      <c r="P230" s="205">
        <f t="shared" ref="P230:P251" si="31">O230*H230</f>
        <v>1.0039100000000001</v>
      </c>
      <c r="Q230" s="205">
        <v>2.5948E-5</v>
      </c>
      <c r="R230" s="205">
        <f t="shared" ref="R230:R251" si="32">Q230*H230</f>
        <v>5.1895999999999999E-5</v>
      </c>
      <c r="S230" s="205">
        <v>0</v>
      </c>
      <c r="T230" s="206">
        <f t="shared" ref="T230:T251" si="33"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07" t="s">
        <v>257</v>
      </c>
      <c r="AT230" s="207" t="s">
        <v>167</v>
      </c>
      <c r="AU230" s="207" t="s">
        <v>94</v>
      </c>
      <c r="AY230" s="17" t="s">
        <v>165</v>
      </c>
      <c r="BE230" s="208">
        <f t="shared" ref="BE230:BE251" si="34">IF(N230="základná",J230,0)</f>
        <v>0</v>
      </c>
      <c r="BF230" s="208">
        <f t="shared" ref="BF230:BF251" si="35">IF(N230="znížená",J230,0)</f>
        <v>23.18</v>
      </c>
      <c r="BG230" s="208">
        <f t="shared" ref="BG230:BG251" si="36">IF(N230="zákl. prenesená",J230,0)</f>
        <v>0</v>
      </c>
      <c r="BH230" s="208">
        <f t="shared" ref="BH230:BH251" si="37">IF(N230="zníž. prenesená",J230,0)</f>
        <v>0</v>
      </c>
      <c r="BI230" s="208">
        <f t="shared" ref="BI230:BI251" si="38">IF(N230="nulová",J230,0)</f>
        <v>0</v>
      </c>
      <c r="BJ230" s="17" t="s">
        <v>94</v>
      </c>
      <c r="BK230" s="208">
        <f t="shared" ref="BK230:BK251" si="39">ROUND(I230*H230,2)</f>
        <v>23.18</v>
      </c>
      <c r="BL230" s="17" t="s">
        <v>257</v>
      </c>
      <c r="BM230" s="207" t="s">
        <v>2840</v>
      </c>
    </row>
    <row r="231" spans="1:65" s="2" customFormat="1" ht="24.2" customHeight="1">
      <c r="A231" s="31"/>
      <c r="B231" s="32"/>
      <c r="C231" s="243" t="s">
        <v>467</v>
      </c>
      <c r="D231" s="243" t="s">
        <v>615</v>
      </c>
      <c r="E231" s="244" t="s">
        <v>2841</v>
      </c>
      <c r="F231" s="245" t="s">
        <v>2842</v>
      </c>
      <c r="G231" s="246" t="s">
        <v>289</v>
      </c>
      <c r="H231" s="247">
        <v>1</v>
      </c>
      <c r="I231" s="248">
        <v>84.73</v>
      </c>
      <c r="J231" s="248">
        <f t="shared" si="30"/>
        <v>84.73</v>
      </c>
      <c r="K231" s="249"/>
      <c r="L231" s="250"/>
      <c r="M231" s="251" t="s">
        <v>1</v>
      </c>
      <c r="N231" s="252" t="s">
        <v>39</v>
      </c>
      <c r="O231" s="205">
        <v>0</v>
      </c>
      <c r="P231" s="205">
        <f t="shared" si="31"/>
        <v>0</v>
      </c>
      <c r="Q231" s="205">
        <v>0</v>
      </c>
      <c r="R231" s="205">
        <f t="shared" si="32"/>
        <v>0</v>
      </c>
      <c r="S231" s="205">
        <v>0</v>
      </c>
      <c r="T231" s="206">
        <f t="shared" si="3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07" t="s">
        <v>358</v>
      </c>
      <c r="AT231" s="207" t="s">
        <v>615</v>
      </c>
      <c r="AU231" s="207" t="s">
        <v>94</v>
      </c>
      <c r="AY231" s="17" t="s">
        <v>165</v>
      </c>
      <c r="BE231" s="208">
        <f t="shared" si="34"/>
        <v>0</v>
      </c>
      <c r="BF231" s="208">
        <f t="shared" si="35"/>
        <v>84.73</v>
      </c>
      <c r="BG231" s="208">
        <f t="shared" si="36"/>
        <v>0</v>
      </c>
      <c r="BH231" s="208">
        <f t="shared" si="37"/>
        <v>0</v>
      </c>
      <c r="BI231" s="208">
        <f t="shared" si="38"/>
        <v>0</v>
      </c>
      <c r="BJ231" s="17" t="s">
        <v>94</v>
      </c>
      <c r="BK231" s="208">
        <f t="shared" si="39"/>
        <v>84.73</v>
      </c>
      <c r="BL231" s="17" t="s">
        <v>257</v>
      </c>
      <c r="BM231" s="207" t="s">
        <v>2843</v>
      </c>
    </row>
    <row r="232" spans="1:65" s="2" customFormat="1" ht="24.2" customHeight="1">
      <c r="A232" s="31"/>
      <c r="B232" s="32"/>
      <c r="C232" s="243" t="s">
        <v>475</v>
      </c>
      <c r="D232" s="243" t="s">
        <v>615</v>
      </c>
      <c r="E232" s="244" t="s">
        <v>2844</v>
      </c>
      <c r="F232" s="245" t="s">
        <v>2845</v>
      </c>
      <c r="G232" s="246" t="s">
        <v>289</v>
      </c>
      <c r="H232" s="247">
        <v>1</v>
      </c>
      <c r="I232" s="248">
        <v>76.36</v>
      </c>
      <c r="J232" s="248">
        <f t="shared" si="30"/>
        <v>76.36</v>
      </c>
      <c r="K232" s="249"/>
      <c r="L232" s="250"/>
      <c r="M232" s="251" t="s">
        <v>1</v>
      </c>
      <c r="N232" s="252" t="s">
        <v>39</v>
      </c>
      <c r="O232" s="205">
        <v>0</v>
      </c>
      <c r="P232" s="205">
        <f t="shared" si="31"/>
        <v>0</v>
      </c>
      <c r="Q232" s="205">
        <v>0</v>
      </c>
      <c r="R232" s="205">
        <f t="shared" si="32"/>
        <v>0</v>
      </c>
      <c r="S232" s="205">
        <v>0</v>
      </c>
      <c r="T232" s="206">
        <f t="shared" si="3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07" t="s">
        <v>358</v>
      </c>
      <c r="AT232" s="207" t="s">
        <v>615</v>
      </c>
      <c r="AU232" s="207" t="s">
        <v>94</v>
      </c>
      <c r="AY232" s="17" t="s">
        <v>165</v>
      </c>
      <c r="BE232" s="208">
        <f t="shared" si="34"/>
        <v>0</v>
      </c>
      <c r="BF232" s="208">
        <f t="shared" si="35"/>
        <v>76.36</v>
      </c>
      <c r="BG232" s="208">
        <f t="shared" si="36"/>
        <v>0</v>
      </c>
      <c r="BH232" s="208">
        <f t="shared" si="37"/>
        <v>0</v>
      </c>
      <c r="BI232" s="208">
        <f t="shared" si="38"/>
        <v>0</v>
      </c>
      <c r="BJ232" s="17" t="s">
        <v>94</v>
      </c>
      <c r="BK232" s="208">
        <f t="shared" si="39"/>
        <v>76.36</v>
      </c>
      <c r="BL232" s="17" t="s">
        <v>257</v>
      </c>
      <c r="BM232" s="207" t="s">
        <v>2846</v>
      </c>
    </row>
    <row r="233" spans="1:65" s="2" customFormat="1" ht="24.2" customHeight="1">
      <c r="A233" s="31"/>
      <c r="B233" s="32"/>
      <c r="C233" s="196" t="s">
        <v>482</v>
      </c>
      <c r="D233" s="196" t="s">
        <v>167</v>
      </c>
      <c r="E233" s="197" t="s">
        <v>2847</v>
      </c>
      <c r="F233" s="198" t="s">
        <v>2848</v>
      </c>
      <c r="G233" s="199" t="s">
        <v>289</v>
      </c>
      <c r="H233" s="200">
        <v>10</v>
      </c>
      <c r="I233" s="201">
        <v>11.78</v>
      </c>
      <c r="J233" s="201">
        <f t="shared" si="30"/>
        <v>117.8</v>
      </c>
      <c r="K233" s="202"/>
      <c r="L233" s="36"/>
      <c r="M233" s="203" t="s">
        <v>1</v>
      </c>
      <c r="N233" s="204" t="s">
        <v>39</v>
      </c>
      <c r="O233" s="205">
        <v>0.51055799999999996</v>
      </c>
      <c r="P233" s="205">
        <f t="shared" si="31"/>
        <v>5.1055799999999998</v>
      </c>
      <c r="Q233" s="205">
        <v>2.5948E-5</v>
      </c>
      <c r="R233" s="205">
        <f t="shared" si="32"/>
        <v>2.5947999999999998E-4</v>
      </c>
      <c r="S233" s="205">
        <v>0</v>
      </c>
      <c r="T233" s="206">
        <f t="shared" si="3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07" t="s">
        <v>257</v>
      </c>
      <c r="AT233" s="207" t="s">
        <v>167</v>
      </c>
      <c r="AU233" s="207" t="s">
        <v>94</v>
      </c>
      <c r="AY233" s="17" t="s">
        <v>165</v>
      </c>
      <c r="BE233" s="208">
        <f t="shared" si="34"/>
        <v>0</v>
      </c>
      <c r="BF233" s="208">
        <f t="shared" si="35"/>
        <v>117.8</v>
      </c>
      <c r="BG233" s="208">
        <f t="shared" si="36"/>
        <v>0</v>
      </c>
      <c r="BH233" s="208">
        <f t="shared" si="37"/>
        <v>0</v>
      </c>
      <c r="BI233" s="208">
        <f t="shared" si="38"/>
        <v>0</v>
      </c>
      <c r="BJ233" s="17" t="s">
        <v>94</v>
      </c>
      <c r="BK233" s="208">
        <f t="shared" si="39"/>
        <v>117.8</v>
      </c>
      <c r="BL233" s="17" t="s">
        <v>257</v>
      </c>
      <c r="BM233" s="207" t="s">
        <v>2849</v>
      </c>
    </row>
    <row r="234" spans="1:65" s="2" customFormat="1" ht="24.2" customHeight="1">
      <c r="A234" s="31"/>
      <c r="B234" s="32"/>
      <c r="C234" s="243" t="s">
        <v>487</v>
      </c>
      <c r="D234" s="243" t="s">
        <v>615</v>
      </c>
      <c r="E234" s="244" t="s">
        <v>2850</v>
      </c>
      <c r="F234" s="245" t="s">
        <v>2851</v>
      </c>
      <c r="G234" s="246" t="s">
        <v>289</v>
      </c>
      <c r="H234" s="247">
        <v>5</v>
      </c>
      <c r="I234" s="248">
        <v>122.55</v>
      </c>
      <c r="J234" s="248">
        <f t="shared" si="30"/>
        <v>612.75</v>
      </c>
      <c r="K234" s="249"/>
      <c r="L234" s="250"/>
      <c r="M234" s="251" t="s">
        <v>1</v>
      </c>
      <c r="N234" s="252" t="s">
        <v>39</v>
      </c>
      <c r="O234" s="205">
        <v>0</v>
      </c>
      <c r="P234" s="205">
        <f t="shared" si="31"/>
        <v>0</v>
      </c>
      <c r="Q234" s="205">
        <v>0</v>
      </c>
      <c r="R234" s="205">
        <f t="shared" si="32"/>
        <v>0</v>
      </c>
      <c r="S234" s="205">
        <v>0</v>
      </c>
      <c r="T234" s="206">
        <f t="shared" si="3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207" t="s">
        <v>358</v>
      </c>
      <c r="AT234" s="207" t="s">
        <v>615</v>
      </c>
      <c r="AU234" s="207" t="s">
        <v>94</v>
      </c>
      <c r="AY234" s="17" t="s">
        <v>165</v>
      </c>
      <c r="BE234" s="208">
        <f t="shared" si="34"/>
        <v>0</v>
      </c>
      <c r="BF234" s="208">
        <f t="shared" si="35"/>
        <v>612.75</v>
      </c>
      <c r="BG234" s="208">
        <f t="shared" si="36"/>
        <v>0</v>
      </c>
      <c r="BH234" s="208">
        <f t="shared" si="37"/>
        <v>0</v>
      </c>
      <c r="BI234" s="208">
        <f t="shared" si="38"/>
        <v>0</v>
      </c>
      <c r="BJ234" s="17" t="s">
        <v>94</v>
      </c>
      <c r="BK234" s="208">
        <f t="shared" si="39"/>
        <v>612.75</v>
      </c>
      <c r="BL234" s="17" t="s">
        <v>257</v>
      </c>
      <c r="BM234" s="207" t="s">
        <v>2852</v>
      </c>
    </row>
    <row r="235" spans="1:65" s="2" customFormat="1" ht="24.2" customHeight="1">
      <c r="A235" s="31"/>
      <c r="B235" s="32"/>
      <c r="C235" s="243" t="s">
        <v>494</v>
      </c>
      <c r="D235" s="243" t="s">
        <v>615</v>
      </c>
      <c r="E235" s="244" t="s">
        <v>2853</v>
      </c>
      <c r="F235" s="245" t="s">
        <v>2854</v>
      </c>
      <c r="G235" s="246" t="s">
        <v>289</v>
      </c>
      <c r="H235" s="247">
        <v>2</v>
      </c>
      <c r="I235" s="248">
        <v>108.26</v>
      </c>
      <c r="J235" s="248">
        <f t="shared" si="30"/>
        <v>216.52</v>
      </c>
      <c r="K235" s="249"/>
      <c r="L235" s="250"/>
      <c r="M235" s="251" t="s">
        <v>1</v>
      </c>
      <c r="N235" s="252" t="s">
        <v>39</v>
      </c>
      <c r="O235" s="205">
        <v>0</v>
      </c>
      <c r="P235" s="205">
        <f t="shared" si="31"/>
        <v>0</v>
      </c>
      <c r="Q235" s="205">
        <v>0</v>
      </c>
      <c r="R235" s="205">
        <f t="shared" si="32"/>
        <v>0</v>
      </c>
      <c r="S235" s="205">
        <v>0</v>
      </c>
      <c r="T235" s="206">
        <f t="shared" si="3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07" t="s">
        <v>358</v>
      </c>
      <c r="AT235" s="207" t="s">
        <v>615</v>
      </c>
      <c r="AU235" s="207" t="s">
        <v>94</v>
      </c>
      <c r="AY235" s="17" t="s">
        <v>165</v>
      </c>
      <c r="BE235" s="208">
        <f t="shared" si="34"/>
        <v>0</v>
      </c>
      <c r="BF235" s="208">
        <f t="shared" si="35"/>
        <v>216.52</v>
      </c>
      <c r="BG235" s="208">
        <f t="shared" si="36"/>
        <v>0</v>
      </c>
      <c r="BH235" s="208">
        <f t="shared" si="37"/>
        <v>0</v>
      </c>
      <c r="BI235" s="208">
        <f t="shared" si="38"/>
        <v>0</v>
      </c>
      <c r="BJ235" s="17" t="s">
        <v>94</v>
      </c>
      <c r="BK235" s="208">
        <f t="shared" si="39"/>
        <v>216.52</v>
      </c>
      <c r="BL235" s="17" t="s">
        <v>257</v>
      </c>
      <c r="BM235" s="207" t="s">
        <v>2855</v>
      </c>
    </row>
    <row r="236" spans="1:65" s="2" customFormat="1" ht="24.2" customHeight="1">
      <c r="A236" s="31"/>
      <c r="B236" s="32"/>
      <c r="C236" s="243" t="s">
        <v>500</v>
      </c>
      <c r="D236" s="243" t="s">
        <v>615</v>
      </c>
      <c r="E236" s="244" t="s">
        <v>2856</v>
      </c>
      <c r="F236" s="245" t="s">
        <v>2857</v>
      </c>
      <c r="G236" s="246" t="s">
        <v>289</v>
      </c>
      <c r="H236" s="247">
        <v>2</v>
      </c>
      <c r="I236" s="248">
        <v>96.57</v>
      </c>
      <c r="J236" s="248">
        <f t="shared" si="30"/>
        <v>193.14</v>
      </c>
      <c r="K236" s="249"/>
      <c r="L236" s="250"/>
      <c r="M236" s="251" t="s">
        <v>1</v>
      </c>
      <c r="N236" s="252" t="s">
        <v>39</v>
      </c>
      <c r="O236" s="205">
        <v>0</v>
      </c>
      <c r="P236" s="205">
        <f t="shared" si="31"/>
        <v>0</v>
      </c>
      <c r="Q236" s="205">
        <v>0</v>
      </c>
      <c r="R236" s="205">
        <f t="shared" si="32"/>
        <v>0</v>
      </c>
      <c r="S236" s="205">
        <v>0</v>
      </c>
      <c r="T236" s="206">
        <f t="shared" si="3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07" t="s">
        <v>358</v>
      </c>
      <c r="AT236" s="207" t="s">
        <v>615</v>
      </c>
      <c r="AU236" s="207" t="s">
        <v>94</v>
      </c>
      <c r="AY236" s="17" t="s">
        <v>165</v>
      </c>
      <c r="BE236" s="208">
        <f t="shared" si="34"/>
        <v>0</v>
      </c>
      <c r="BF236" s="208">
        <f t="shared" si="35"/>
        <v>193.14</v>
      </c>
      <c r="BG236" s="208">
        <f t="shared" si="36"/>
        <v>0</v>
      </c>
      <c r="BH236" s="208">
        <f t="shared" si="37"/>
        <v>0</v>
      </c>
      <c r="BI236" s="208">
        <f t="shared" si="38"/>
        <v>0</v>
      </c>
      <c r="BJ236" s="17" t="s">
        <v>94</v>
      </c>
      <c r="BK236" s="208">
        <f t="shared" si="39"/>
        <v>193.14</v>
      </c>
      <c r="BL236" s="17" t="s">
        <v>257</v>
      </c>
      <c r="BM236" s="207" t="s">
        <v>2858</v>
      </c>
    </row>
    <row r="237" spans="1:65" s="2" customFormat="1" ht="24.2" customHeight="1">
      <c r="A237" s="31"/>
      <c r="B237" s="32"/>
      <c r="C237" s="243" t="s">
        <v>507</v>
      </c>
      <c r="D237" s="243" t="s">
        <v>615</v>
      </c>
      <c r="E237" s="244" t="s">
        <v>2859</v>
      </c>
      <c r="F237" s="245" t="s">
        <v>2860</v>
      </c>
      <c r="G237" s="246" t="s">
        <v>289</v>
      </c>
      <c r="H237" s="247">
        <v>1</v>
      </c>
      <c r="I237" s="248">
        <v>108.47</v>
      </c>
      <c r="J237" s="248">
        <f t="shared" si="30"/>
        <v>108.47</v>
      </c>
      <c r="K237" s="249"/>
      <c r="L237" s="250"/>
      <c r="M237" s="251" t="s">
        <v>1</v>
      </c>
      <c r="N237" s="252" t="s">
        <v>39</v>
      </c>
      <c r="O237" s="205">
        <v>0</v>
      </c>
      <c r="P237" s="205">
        <f t="shared" si="31"/>
        <v>0</v>
      </c>
      <c r="Q237" s="205">
        <v>0</v>
      </c>
      <c r="R237" s="205">
        <f t="shared" si="32"/>
        <v>0</v>
      </c>
      <c r="S237" s="205">
        <v>0</v>
      </c>
      <c r="T237" s="206">
        <f t="shared" si="3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07" t="s">
        <v>358</v>
      </c>
      <c r="AT237" s="207" t="s">
        <v>615</v>
      </c>
      <c r="AU237" s="207" t="s">
        <v>94</v>
      </c>
      <c r="AY237" s="17" t="s">
        <v>165</v>
      </c>
      <c r="BE237" s="208">
        <f t="shared" si="34"/>
        <v>0</v>
      </c>
      <c r="BF237" s="208">
        <f t="shared" si="35"/>
        <v>108.47</v>
      </c>
      <c r="BG237" s="208">
        <f t="shared" si="36"/>
        <v>0</v>
      </c>
      <c r="BH237" s="208">
        <f t="shared" si="37"/>
        <v>0</v>
      </c>
      <c r="BI237" s="208">
        <f t="shared" si="38"/>
        <v>0</v>
      </c>
      <c r="BJ237" s="17" t="s">
        <v>94</v>
      </c>
      <c r="BK237" s="208">
        <f t="shared" si="39"/>
        <v>108.47</v>
      </c>
      <c r="BL237" s="17" t="s">
        <v>257</v>
      </c>
      <c r="BM237" s="207" t="s">
        <v>2861</v>
      </c>
    </row>
    <row r="238" spans="1:65" s="2" customFormat="1" ht="24.2" customHeight="1">
      <c r="A238" s="31"/>
      <c r="B238" s="32"/>
      <c r="C238" s="196" t="s">
        <v>514</v>
      </c>
      <c r="D238" s="196" t="s">
        <v>167</v>
      </c>
      <c r="E238" s="197" t="s">
        <v>2862</v>
      </c>
      <c r="F238" s="198" t="s">
        <v>2863</v>
      </c>
      <c r="G238" s="199" t="s">
        <v>289</v>
      </c>
      <c r="H238" s="200">
        <v>3</v>
      </c>
      <c r="I238" s="201">
        <v>12.59</v>
      </c>
      <c r="J238" s="201">
        <f t="shared" si="30"/>
        <v>37.770000000000003</v>
      </c>
      <c r="K238" s="202"/>
      <c r="L238" s="36"/>
      <c r="M238" s="203" t="s">
        <v>1</v>
      </c>
      <c r="N238" s="204" t="s">
        <v>39</v>
      </c>
      <c r="O238" s="205">
        <v>0.54660500000000001</v>
      </c>
      <c r="P238" s="205">
        <f t="shared" si="31"/>
        <v>1.639815</v>
      </c>
      <c r="Q238" s="205">
        <v>2.5948E-5</v>
      </c>
      <c r="R238" s="205">
        <f t="shared" si="32"/>
        <v>7.7843999999999995E-5</v>
      </c>
      <c r="S238" s="205">
        <v>0</v>
      </c>
      <c r="T238" s="206">
        <f t="shared" si="3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07" t="s">
        <v>257</v>
      </c>
      <c r="AT238" s="207" t="s">
        <v>167</v>
      </c>
      <c r="AU238" s="207" t="s">
        <v>94</v>
      </c>
      <c r="AY238" s="17" t="s">
        <v>165</v>
      </c>
      <c r="BE238" s="208">
        <f t="shared" si="34"/>
        <v>0</v>
      </c>
      <c r="BF238" s="208">
        <f t="shared" si="35"/>
        <v>37.770000000000003</v>
      </c>
      <c r="BG238" s="208">
        <f t="shared" si="36"/>
        <v>0</v>
      </c>
      <c r="BH238" s="208">
        <f t="shared" si="37"/>
        <v>0</v>
      </c>
      <c r="BI238" s="208">
        <f t="shared" si="38"/>
        <v>0</v>
      </c>
      <c r="BJ238" s="17" t="s">
        <v>94</v>
      </c>
      <c r="BK238" s="208">
        <f t="shared" si="39"/>
        <v>37.770000000000003</v>
      </c>
      <c r="BL238" s="17" t="s">
        <v>257</v>
      </c>
      <c r="BM238" s="207" t="s">
        <v>2864</v>
      </c>
    </row>
    <row r="239" spans="1:65" s="2" customFormat="1" ht="24.2" customHeight="1">
      <c r="A239" s="31"/>
      <c r="B239" s="32"/>
      <c r="C239" s="243" t="s">
        <v>518</v>
      </c>
      <c r="D239" s="243" t="s">
        <v>615</v>
      </c>
      <c r="E239" s="244" t="s">
        <v>2865</v>
      </c>
      <c r="F239" s="245" t="s">
        <v>2866</v>
      </c>
      <c r="G239" s="246" t="s">
        <v>289</v>
      </c>
      <c r="H239" s="247">
        <v>1</v>
      </c>
      <c r="I239" s="248">
        <v>144.16999999999999</v>
      </c>
      <c r="J239" s="248">
        <f t="shared" si="30"/>
        <v>144.16999999999999</v>
      </c>
      <c r="K239" s="249"/>
      <c r="L239" s="250"/>
      <c r="M239" s="251" t="s">
        <v>1</v>
      </c>
      <c r="N239" s="252" t="s">
        <v>39</v>
      </c>
      <c r="O239" s="205">
        <v>0</v>
      </c>
      <c r="P239" s="205">
        <f t="shared" si="31"/>
        <v>0</v>
      </c>
      <c r="Q239" s="205">
        <v>0</v>
      </c>
      <c r="R239" s="205">
        <f t="shared" si="32"/>
        <v>0</v>
      </c>
      <c r="S239" s="205">
        <v>0</v>
      </c>
      <c r="T239" s="206">
        <f t="shared" si="3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07" t="s">
        <v>358</v>
      </c>
      <c r="AT239" s="207" t="s">
        <v>615</v>
      </c>
      <c r="AU239" s="207" t="s">
        <v>94</v>
      </c>
      <c r="AY239" s="17" t="s">
        <v>165</v>
      </c>
      <c r="BE239" s="208">
        <f t="shared" si="34"/>
        <v>0</v>
      </c>
      <c r="BF239" s="208">
        <f t="shared" si="35"/>
        <v>144.16999999999999</v>
      </c>
      <c r="BG239" s="208">
        <f t="shared" si="36"/>
        <v>0</v>
      </c>
      <c r="BH239" s="208">
        <f t="shared" si="37"/>
        <v>0</v>
      </c>
      <c r="BI239" s="208">
        <f t="shared" si="38"/>
        <v>0</v>
      </c>
      <c r="BJ239" s="17" t="s">
        <v>94</v>
      </c>
      <c r="BK239" s="208">
        <f t="shared" si="39"/>
        <v>144.16999999999999</v>
      </c>
      <c r="BL239" s="17" t="s">
        <v>257</v>
      </c>
      <c r="BM239" s="207" t="s">
        <v>2867</v>
      </c>
    </row>
    <row r="240" spans="1:65" s="2" customFormat="1" ht="24.2" customHeight="1">
      <c r="A240" s="31"/>
      <c r="B240" s="32"/>
      <c r="C240" s="243" t="s">
        <v>522</v>
      </c>
      <c r="D240" s="243" t="s">
        <v>615</v>
      </c>
      <c r="E240" s="244" t="s">
        <v>2868</v>
      </c>
      <c r="F240" s="245" t="s">
        <v>2869</v>
      </c>
      <c r="G240" s="246" t="s">
        <v>289</v>
      </c>
      <c r="H240" s="247">
        <v>2</v>
      </c>
      <c r="I240" s="248">
        <v>165.46</v>
      </c>
      <c r="J240" s="248">
        <f t="shared" si="30"/>
        <v>330.92</v>
      </c>
      <c r="K240" s="249"/>
      <c r="L240" s="250"/>
      <c r="M240" s="251" t="s">
        <v>1</v>
      </c>
      <c r="N240" s="252" t="s">
        <v>39</v>
      </c>
      <c r="O240" s="205">
        <v>0</v>
      </c>
      <c r="P240" s="205">
        <f t="shared" si="31"/>
        <v>0</v>
      </c>
      <c r="Q240" s="205">
        <v>0</v>
      </c>
      <c r="R240" s="205">
        <f t="shared" si="32"/>
        <v>0</v>
      </c>
      <c r="S240" s="205">
        <v>0</v>
      </c>
      <c r="T240" s="206">
        <f t="shared" si="3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07" t="s">
        <v>358</v>
      </c>
      <c r="AT240" s="207" t="s">
        <v>615</v>
      </c>
      <c r="AU240" s="207" t="s">
        <v>94</v>
      </c>
      <c r="AY240" s="17" t="s">
        <v>165</v>
      </c>
      <c r="BE240" s="208">
        <f t="shared" si="34"/>
        <v>0</v>
      </c>
      <c r="BF240" s="208">
        <f t="shared" si="35"/>
        <v>330.92</v>
      </c>
      <c r="BG240" s="208">
        <f t="shared" si="36"/>
        <v>0</v>
      </c>
      <c r="BH240" s="208">
        <f t="shared" si="37"/>
        <v>0</v>
      </c>
      <c r="BI240" s="208">
        <f t="shared" si="38"/>
        <v>0</v>
      </c>
      <c r="BJ240" s="17" t="s">
        <v>94</v>
      </c>
      <c r="BK240" s="208">
        <f t="shared" si="39"/>
        <v>330.92</v>
      </c>
      <c r="BL240" s="17" t="s">
        <v>257</v>
      </c>
      <c r="BM240" s="207" t="s">
        <v>2870</v>
      </c>
    </row>
    <row r="241" spans="1:65" s="2" customFormat="1" ht="33" customHeight="1">
      <c r="A241" s="31"/>
      <c r="B241" s="32"/>
      <c r="C241" s="196" t="s">
        <v>526</v>
      </c>
      <c r="D241" s="196" t="s">
        <v>167</v>
      </c>
      <c r="E241" s="197" t="s">
        <v>2871</v>
      </c>
      <c r="F241" s="198" t="s">
        <v>2872</v>
      </c>
      <c r="G241" s="199" t="s">
        <v>289</v>
      </c>
      <c r="H241" s="200">
        <v>2</v>
      </c>
      <c r="I241" s="201">
        <v>13.4</v>
      </c>
      <c r="J241" s="201">
        <f t="shared" si="30"/>
        <v>26.8</v>
      </c>
      <c r="K241" s="202"/>
      <c r="L241" s="36"/>
      <c r="M241" s="203" t="s">
        <v>1</v>
      </c>
      <c r="N241" s="204" t="s">
        <v>39</v>
      </c>
      <c r="O241" s="205">
        <v>0.58267199999999997</v>
      </c>
      <c r="P241" s="205">
        <f t="shared" si="31"/>
        <v>1.1653439999999999</v>
      </c>
      <c r="Q241" s="205">
        <v>2.5948E-5</v>
      </c>
      <c r="R241" s="205">
        <f t="shared" si="32"/>
        <v>5.1895999999999999E-5</v>
      </c>
      <c r="S241" s="205">
        <v>0</v>
      </c>
      <c r="T241" s="206">
        <f t="shared" si="3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07" t="s">
        <v>257</v>
      </c>
      <c r="AT241" s="207" t="s">
        <v>167</v>
      </c>
      <c r="AU241" s="207" t="s">
        <v>94</v>
      </c>
      <c r="AY241" s="17" t="s">
        <v>165</v>
      </c>
      <c r="BE241" s="208">
        <f t="shared" si="34"/>
        <v>0</v>
      </c>
      <c r="BF241" s="208">
        <f t="shared" si="35"/>
        <v>26.8</v>
      </c>
      <c r="BG241" s="208">
        <f t="shared" si="36"/>
        <v>0</v>
      </c>
      <c r="BH241" s="208">
        <f t="shared" si="37"/>
        <v>0</v>
      </c>
      <c r="BI241" s="208">
        <f t="shared" si="38"/>
        <v>0</v>
      </c>
      <c r="BJ241" s="17" t="s">
        <v>94</v>
      </c>
      <c r="BK241" s="208">
        <f t="shared" si="39"/>
        <v>26.8</v>
      </c>
      <c r="BL241" s="17" t="s">
        <v>257</v>
      </c>
      <c r="BM241" s="207" t="s">
        <v>2873</v>
      </c>
    </row>
    <row r="242" spans="1:65" s="2" customFormat="1" ht="24.2" customHeight="1">
      <c r="A242" s="31"/>
      <c r="B242" s="32"/>
      <c r="C242" s="243" t="s">
        <v>530</v>
      </c>
      <c r="D242" s="243" t="s">
        <v>615</v>
      </c>
      <c r="E242" s="244" t="s">
        <v>2874</v>
      </c>
      <c r="F242" s="245" t="s">
        <v>2875</v>
      </c>
      <c r="G242" s="246" t="s">
        <v>289</v>
      </c>
      <c r="H242" s="247">
        <v>1</v>
      </c>
      <c r="I242" s="248">
        <v>194.09</v>
      </c>
      <c r="J242" s="248">
        <f t="shared" si="30"/>
        <v>194.09</v>
      </c>
      <c r="K242" s="249"/>
      <c r="L242" s="250"/>
      <c r="M242" s="251" t="s">
        <v>1</v>
      </c>
      <c r="N242" s="252" t="s">
        <v>39</v>
      </c>
      <c r="O242" s="205">
        <v>0</v>
      </c>
      <c r="P242" s="205">
        <f t="shared" si="31"/>
        <v>0</v>
      </c>
      <c r="Q242" s="205">
        <v>0</v>
      </c>
      <c r="R242" s="205">
        <f t="shared" si="32"/>
        <v>0</v>
      </c>
      <c r="S242" s="205">
        <v>0</v>
      </c>
      <c r="T242" s="206">
        <f t="shared" si="3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07" t="s">
        <v>358</v>
      </c>
      <c r="AT242" s="207" t="s">
        <v>615</v>
      </c>
      <c r="AU242" s="207" t="s">
        <v>94</v>
      </c>
      <c r="AY242" s="17" t="s">
        <v>165</v>
      </c>
      <c r="BE242" s="208">
        <f t="shared" si="34"/>
        <v>0</v>
      </c>
      <c r="BF242" s="208">
        <f t="shared" si="35"/>
        <v>194.09</v>
      </c>
      <c r="BG242" s="208">
        <f t="shared" si="36"/>
        <v>0</v>
      </c>
      <c r="BH242" s="208">
        <f t="shared" si="37"/>
        <v>0</v>
      </c>
      <c r="BI242" s="208">
        <f t="shared" si="38"/>
        <v>0</v>
      </c>
      <c r="BJ242" s="17" t="s">
        <v>94</v>
      </c>
      <c r="BK242" s="208">
        <f t="shared" si="39"/>
        <v>194.09</v>
      </c>
      <c r="BL242" s="17" t="s">
        <v>257</v>
      </c>
      <c r="BM242" s="207" t="s">
        <v>2876</v>
      </c>
    </row>
    <row r="243" spans="1:65" s="2" customFormat="1" ht="24.2" customHeight="1">
      <c r="A243" s="31"/>
      <c r="B243" s="32"/>
      <c r="C243" s="243" t="s">
        <v>534</v>
      </c>
      <c r="D243" s="243" t="s">
        <v>615</v>
      </c>
      <c r="E243" s="244" t="s">
        <v>2877</v>
      </c>
      <c r="F243" s="245" t="s">
        <v>2878</v>
      </c>
      <c r="G243" s="246" t="s">
        <v>289</v>
      </c>
      <c r="H243" s="247">
        <v>1</v>
      </c>
      <c r="I243" s="248">
        <v>222.7</v>
      </c>
      <c r="J243" s="248">
        <f t="shared" si="30"/>
        <v>222.7</v>
      </c>
      <c r="K243" s="249"/>
      <c r="L243" s="250"/>
      <c r="M243" s="251" t="s">
        <v>1</v>
      </c>
      <c r="N243" s="252" t="s">
        <v>39</v>
      </c>
      <c r="O243" s="205">
        <v>0</v>
      </c>
      <c r="P243" s="205">
        <f t="shared" si="31"/>
        <v>0</v>
      </c>
      <c r="Q243" s="205">
        <v>0</v>
      </c>
      <c r="R243" s="205">
        <f t="shared" si="32"/>
        <v>0</v>
      </c>
      <c r="S243" s="205">
        <v>0</v>
      </c>
      <c r="T243" s="206">
        <f t="shared" si="3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07" t="s">
        <v>358</v>
      </c>
      <c r="AT243" s="207" t="s">
        <v>615</v>
      </c>
      <c r="AU243" s="207" t="s">
        <v>94</v>
      </c>
      <c r="AY243" s="17" t="s">
        <v>165</v>
      </c>
      <c r="BE243" s="208">
        <f t="shared" si="34"/>
        <v>0</v>
      </c>
      <c r="BF243" s="208">
        <f t="shared" si="35"/>
        <v>222.7</v>
      </c>
      <c r="BG243" s="208">
        <f t="shared" si="36"/>
        <v>0</v>
      </c>
      <c r="BH243" s="208">
        <f t="shared" si="37"/>
        <v>0</v>
      </c>
      <c r="BI243" s="208">
        <f t="shared" si="38"/>
        <v>0</v>
      </c>
      <c r="BJ243" s="17" t="s">
        <v>94</v>
      </c>
      <c r="BK243" s="208">
        <f t="shared" si="39"/>
        <v>222.7</v>
      </c>
      <c r="BL243" s="17" t="s">
        <v>257</v>
      </c>
      <c r="BM243" s="207" t="s">
        <v>2879</v>
      </c>
    </row>
    <row r="244" spans="1:65" s="2" customFormat="1" ht="33" customHeight="1">
      <c r="A244" s="31"/>
      <c r="B244" s="32"/>
      <c r="C244" s="196" t="s">
        <v>539</v>
      </c>
      <c r="D244" s="196" t="s">
        <v>167</v>
      </c>
      <c r="E244" s="197" t="s">
        <v>2880</v>
      </c>
      <c r="F244" s="198" t="s">
        <v>2881</v>
      </c>
      <c r="G244" s="199" t="s">
        <v>289</v>
      </c>
      <c r="H244" s="200">
        <v>2</v>
      </c>
      <c r="I244" s="201">
        <v>17.239999999999998</v>
      </c>
      <c r="J244" s="201">
        <f t="shared" si="30"/>
        <v>34.479999999999997</v>
      </c>
      <c r="K244" s="202"/>
      <c r="L244" s="36"/>
      <c r="M244" s="203" t="s">
        <v>1</v>
      </c>
      <c r="N244" s="204" t="s">
        <v>39</v>
      </c>
      <c r="O244" s="205">
        <v>0.75262499999999999</v>
      </c>
      <c r="P244" s="205">
        <f t="shared" si="31"/>
        <v>1.50525</v>
      </c>
      <c r="Q244" s="205">
        <v>2.5948E-5</v>
      </c>
      <c r="R244" s="205">
        <f t="shared" si="32"/>
        <v>5.1895999999999999E-5</v>
      </c>
      <c r="S244" s="205">
        <v>0</v>
      </c>
      <c r="T244" s="206">
        <f t="shared" si="3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07" t="s">
        <v>257</v>
      </c>
      <c r="AT244" s="207" t="s">
        <v>167</v>
      </c>
      <c r="AU244" s="207" t="s">
        <v>94</v>
      </c>
      <c r="AY244" s="17" t="s">
        <v>165</v>
      </c>
      <c r="BE244" s="208">
        <f t="shared" si="34"/>
        <v>0</v>
      </c>
      <c r="BF244" s="208">
        <f t="shared" si="35"/>
        <v>34.479999999999997</v>
      </c>
      <c r="BG244" s="208">
        <f t="shared" si="36"/>
        <v>0</v>
      </c>
      <c r="BH244" s="208">
        <f t="shared" si="37"/>
        <v>0</v>
      </c>
      <c r="BI244" s="208">
        <f t="shared" si="38"/>
        <v>0</v>
      </c>
      <c r="BJ244" s="17" t="s">
        <v>94</v>
      </c>
      <c r="BK244" s="208">
        <f t="shared" si="39"/>
        <v>34.479999999999997</v>
      </c>
      <c r="BL244" s="17" t="s">
        <v>257</v>
      </c>
      <c r="BM244" s="207" t="s">
        <v>2882</v>
      </c>
    </row>
    <row r="245" spans="1:65" s="2" customFormat="1" ht="24.2" customHeight="1">
      <c r="A245" s="31"/>
      <c r="B245" s="32"/>
      <c r="C245" s="243" t="s">
        <v>543</v>
      </c>
      <c r="D245" s="243" t="s">
        <v>615</v>
      </c>
      <c r="E245" s="244" t="s">
        <v>2883</v>
      </c>
      <c r="F245" s="245" t="s">
        <v>2884</v>
      </c>
      <c r="G245" s="246" t="s">
        <v>289</v>
      </c>
      <c r="H245" s="247">
        <v>1</v>
      </c>
      <c r="I245" s="248">
        <v>251.32</v>
      </c>
      <c r="J245" s="248">
        <f t="shared" si="30"/>
        <v>251.32</v>
      </c>
      <c r="K245" s="249"/>
      <c r="L245" s="250"/>
      <c r="M245" s="251" t="s">
        <v>1</v>
      </c>
      <c r="N245" s="252" t="s">
        <v>39</v>
      </c>
      <c r="O245" s="205">
        <v>0</v>
      </c>
      <c r="P245" s="205">
        <f t="shared" si="31"/>
        <v>0</v>
      </c>
      <c r="Q245" s="205">
        <v>0</v>
      </c>
      <c r="R245" s="205">
        <f t="shared" si="32"/>
        <v>0</v>
      </c>
      <c r="S245" s="205">
        <v>0</v>
      </c>
      <c r="T245" s="206">
        <f t="shared" si="3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07" t="s">
        <v>358</v>
      </c>
      <c r="AT245" s="207" t="s">
        <v>615</v>
      </c>
      <c r="AU245" s="207" t="s">
        <v>94</v>
      </c>
      <c r="AY245" s="17" t="s">
        <v>165</v>
      </c>
      <c r="BE245" s="208">
        <f t="shared" si="34"/>
        <v>0</v>
      </c>
      <c r="BF245" s="208">
        <f t="shared" si="35"/>
        <v>251.32</v>
      </c>
      <c r="BG245" s="208">
        <f t="shared" si="36"/>
        <v>0</v>
      </c>
      <c r="BH245" s="208">
        <f t="shared" si="37"/>
        <v>0</v>
      </c>
      <c r="BI245" s="208">
        <f t="shared" si="38"/>
        <v>0</v>
      </c>
      <c r="BJ245" s="17" t="s">
        <v>94</v>
      </c>
      <c r="BK245" s="208">
        <f t="shared" si="39"/>
        <v>251.32</v>
      </c>
      <c r="BL245" s="17" t="s">
        <v>257</v>
      </c>
      <c r="BM245" s="207" t="s">
        <v>2885</v>
      </c>
    </row>
    <row r="246" spans="1:65" s="2" customFormat="1" ht="24.2" customHeight="1">
      <c r="A246" s="31"/>
      <c r="B246" s="32"/>
      <c r="C246" s="243" t="s">
        <v>549</v>
      </c>
      <c r="D246" s="243" t="s">
        <v>615</v>
      </c>
      <c r="E246" s="244" t="s">
        <v>2886</v>
      </c>
      <c r="F246" s="245" t="s">
        <v>2887</v>
      </c>
      <c r="G246" s="246" t="s">
        <v>289</v>
      </c>
      <c r="H246" s="247">
        <v>1</v>
      </c>
      <c r="I246" s="248">
        <v>279.93</v>
      </c>
      <c r="J246" s="248">
        <f t="shared" si="30"/>
        <v>279.93</v>
      </c>
      <c r="K246" s="249"/>
      <c r="L246" s="250"/>
      <c r="M246" s="251" t="s">
        <v>1</v>
      </c>
      <c r="N246" s="252" t="s">
        <v>39</v>
      </c>
      <c r="O246" s="205">
        <v>0</v>
      </c>
      <c r="P246" s="205">
        <f t="shared" si="31"/>
        <v>0</v>
      </c>
      <c r="Q246" s="205">
        <v>0</v>
      </c>
      <c r="R246" s="205">
        <f t="shared" si="32"/>
        <v>0</v>
      </c>
      <c r="S246" s="205">
        <v>0</v>
      </c>
      <c r="T246" s="206">
        <f t="shared" si="3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07" t="s">
        <v>358</v>
      </c>
      <c r="AT246" s="207" t="s">
        <v>615</v>
      </c>
      <c r="AU246" s="207" t="s">
        <v>94</v>
      </c>
      <c r="AY246" s="17" t="s">
        <v>165</v>
      </c>
      <c r="BE246" s="208">
        <f t="shared" si="34"/>
        <v>0</v>
      </c>
      <c r="BF246" s="208">
        <f t="shared" si="35"/>
        <v>279.93</v>
      </c>
      <c r="BG246" s="208">
        <f t="shared" si="36"/>
        <v>0</v>
      </c>
      <c r="BH246" s="208">
        <f t="shared" si="37"/>
        <v>0</v>
      </c>
      <c r="BI246" s="208">
        <f t="shared" si="38"/>
        <v>0</v>
      </c>
      <c r="BJ246" s="17" t="s">
        <v>94</v>
      </c>
      <c r="BK246" s="208">
        <f t="shared" si="39"/>
        <v>279.93</v>
      </c>
      <c r="BL246" s="17" t="s">
        <v>257</v>
      </c>
      <c r="BM246" s="207" t="s">
        <v>2888</v>
      </c>
    </row>
    <row r="247" spans="1:65" s="2" customFormat="1" ht="24.2" customHeight="1">
      <c r="A247" s="31"/>
      <c r="B247" s="32"/>
      <c r="C247" s="196" t="s">
        <v>553</v>
      </c>
      <c r="D247" s="196" t="s">
        <v>167</v>
      </c>
      <c r="E247" s="197" t="s">
        <v>2889</v>
      </c>
      <c r="F247" s="198" t="s">
        <v>2890</v>
      </c>
      <c r="G247" s="199" t="s">
        <v>289</v>
      </c>
      <c r="H247" s="200">
        <v>2</v>
      </c>
      <c r="I247" s="201">
        <v>16.170000000000002</v>
      </c>
      <c r="J247" s="201">
        <f t="shared" si="30"/>
        <v>32.340000000000003</v>
      </c>
      <c r="K247" s="202"/>
      <c r="L247" s="36"/>
      <c r="M247" s="203" t="s">
        <v>1</v>
      </c>
      <c r="N247" s="204" t="s">
        <v>39</v>
      </c>
      <c r="O247" s="205">
        <v>0.70637000000000005</v>
      </c>
      <c r="P247" s="205">
        <f t="shared" si="31"/>
        <v>1.4127400000000001</v>
      </c>
      <c r="Q247" s="205">
        <v>2.5948E-5</v>
      </c>
      <c r="R247" s="205">
        <f t="shared" si="32"/>
        <v>5.1895999999999999E-5</v>
      </c>
      <c r="S247" s="205">
        <v>0</v>
      </c>
      <c r="T247" s="206">
        <f t="shared" si="3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07" t="s">
        <v>257</v>
      </c>
      <c r="AT247" s="207" t="s">
        <v>167</v>
      </c>
      <c r="AU247" s="207" t="s">
        <v>94</v>
      </c>
      <c r="AY247" s="17" t="s">
        <v>165</v>
      </c>
      <c r="BE247" s="208">
        <f t="shared" si="34"/>
        <v>0</v>
      </c>
      <c r="BF247" s="208">
        <f t="shared" si="35"/>
        <v>32.340000000000003</v>
      </c>
      <c r="BG247" s="208">
        <f t="shared" si="36"/>
        <v>0</v>
      </c>
      <c r="BH247" s="208">
        <f t="shared" si="37"/>
        <v>0</v>
      </c>
      <c r="BI247" s="208">
        <f t="shared" si="38"/>
        <v>0</v>
      </c>
      <c r="BJ247" s="17" t="s">
        <v>94</v>
      </c>
      <c r="BK247" s="208">
        <f t="shared" si="39"/>
        <v>32.340000000000003</v>
      </c>
      <c r="BL247" s="17" t="s">
        <v>257</v>
      </c>
      <c r="BM247" s="207" t="s">
        <v>2891</v>
      </c>
    </row>
    <row r="248" spans="1:65" s="2" customFormat="1" ht="24.2" customHeight="1">
      <c r="A248" s="31"/>
      <c r="B248" s="32"/>
      <c r="C248" s="243" t="s">
        <v>558</v>
      </c>
      <c r="D248" s="243" t="s">
        <v>615</v>
      </c>
      <c r="E248" s="244" t="s">
        <v>2892</v>
      </c>
      <c r="F248" s="245" t="s">
        <v>2893</v>
      </c>
      <c r="G248" s="246" t="s">
        <v>289</v>
      </c>
      <c r="H248" s="247">
        <v>2</v>
      </c>
      <c r="I248" s="248">
        <v>355.95</v>
      </c>
      <c r="J248" s="248">
        <f t="shared" si="30"/>
        <v>711.9</v>
      </c>
      <c r="K248" s="249"/>
      <c r="L248" s="250"/>
      <c r="M248" s="251" t="s">
        <v>1</v>
      </c>
      <c r="N248" s="252" t="s">
        <v>39</v>
      </c>
      <c r="O248" s="205">
        <v>0</v>
      </c>
      <c r="P248" s="205">
        <f t="shared" si="31"/>
        <v>0</v>
      </c>
      <c r="Q248" s="205">
        <v>0</v>
      </c>
      <c r="R248" s="205">
        <f t="shared" si="32"/>
        <v>0</v>
      </c>
      <c r="S248" s="205">
        <v>0</v>
      </c>
      <c r="T248" s="206">
        <f t="shared" si="3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207" t="s">
        <v>358</v>
      </c>
      <c r="AT248" s="207" t="s">
        <v>615</v>
      </c>
      <c r="AU248" s="207" t="s">
        <v>94</v>
      </c>
      <c r="AY248" s="17" t="s">
        <v>165</v>
      </c>
      <c r="BE248" s="208">
        <f t="shared" si="34"/>
        <v>0</v>
      </c>
      <c r="BF248" s="208">
        <f t="shared" si="35"/>
        <v>711.9</v>
      </c>
      <c r="BG248" s="208">
        <f t="shared" si="36"/>
        <v>0</v>
      </c>
      <c r="BH248" s="208">
        <f t="shared" si="37"/>
        <v>0</v>
      </c>
      <c r="BI248" s="208">
        <f t="shared" si="38"/>
        <v>0</v>
      </c>
      <c r="BJ248" s="17" t="s">
        <v>94</v>
      </c>
      <c r="BK248" s="208">
        <f t="shared" si="39"/>
        <v>711.9</v>
      </c>
      <c r="BL248" s="17" t="s">
        <v>257</v>
      </c>
      <c r="BM248" s="207" t="s">
        <v>2894</v>
      </c>
    </row>
    <row r="249" spans="1:65" s="2" customFormat="1" ht="33" customHeight="1">
      <c r="A249" s="31"/>
      <c r="B249" s="32"/>
      <c r="C249" s="196" t="s">
        <v>562</v>
      </c>
      <c r="D249" s="196" t="s">
        <v>167</v>
      </c>
      <c r="E249" s="197" t="s">
        <v>2895</v>
      </c>
      <c r="F249" s="198" t="s">
        <v>2896</v>
      </c>
      <c r="G249" s="199" t="s">
        <v>289</v>
      </c>
      <c r="H249" s="200">
        <v>8</v>
      </c>
      <c r="I249" s="201">
        <v>18.2</v>
      </c>
      <c r="J249" s="201">
        <f t="shared" si="30"/>
        <v>145.6</v>
      </c>
      <c r="K249" s="202"/>
      <c r="L249" s="36"/>
      <c r="M249" s="203" t="s">
        <v>1</v>
      </c>
      <c r="N249" s="204" t="s">
        <v>39</v>
      </c>
      <c r="O249" s="205">
        <v>0.79683999999999999</v>
      </c>
      <c r="P249" s="205">
        <f t="shared" si="31"/>
        <v>6.3747199999999999</v>
      </c>
      <c r="Q249" s="205">
        <v>2.5948E-5</v>
      </c>
      <c r="R249" s="205">
        <f t="shared" si="32"/>
        <v>2.07584E-4</v>
      </c>
      <c r="S249" s="205">
        <v>0</v>
      </c>
      <c r="T249" s="206">
        <f t="shared" si="3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07" t="s">
        <v>257</v>
      </c>
      <c r="AT249" s="207" t="s">
        <v>167</v>
      </c>
      <c r="AU249" s="207" t="s">
        <v>94</v>
      </c>
      <c r="AY249" s="17" t="s">
        <v>165</v>
      </c>
      <c r="BE249" s="208">
        <f t="shared" si="34"/>
        <v>0</v>
      </c>
      <c r="BF249" s="208">
        <f t="shared" si="35"/>
        <v>145.6</v>
      </c>
      <c r="BG249" s="208">
        <f t="shared" si="36"/>
        <v>0</v>
      </c>
      <c r="BH249" s="208">
        <f t="shared" si="37"/>
        <v>0</v>
      </c>
      <c r="BI249" s="208">
        <f t="shared" si="38"/>
        <v>0</v>
      </c>
      <c r="BJ249" s="17" t="s">
        <v>94</v>
      </c>
      <c r="BK249" s="208">
        <f t="shared" si="39"/>
        <v>145.6</v>
      </c>
      <c r="BL249" s="17" t="s">
        <v>257</v>
      </c>
      <c r="BM249" s="207" t="s">
        <v>2897</v>
      </c>
    </row>
    <row r="250" spans="1:65" s="2" customFormat="1" ht="24.2" customHeight="1">
      <c r="A250" s="31"/>
      <c r="B250" s="32"/>
      <c r="C250" s="243" t="s">
        <v>577</v>
      </c>
      <c r="D250" s="243" t="s">
        <v>615</v>
      </c>
      <c r="E250" s="244" t="s">
        <v>2898</v>
      </c>
      <c r="F250" s="245" t="s">
        <v>2899</v>
      </c>
      <c r="G250" s="246" t="s">
        <v>289</v>
      </c>
      <c r="H250" s="247">
        <v>8</v>
      </c>
      <c r="I250" s="248">
        <v>492.28</v>
      </c>
      <c r="J250" s="248">
        <f t="shared" si="30"/>
        <v>3938.24</v>
      </c>
      <c r="K250" s="249"/>
      <c r="L250" s="250"/>
      <c r="M250" s="251" t="s">
        <v>1</v>
      </c>
      <c r="N250" s="252" t="s">
        <v>39</v>
      </c>
      <c r="O250" s="205">
        <v>0</v>
      </c>
      <c r="P250" s="205">
        <f t="shared" si="31"/>
        <v>0</v>
      </c>
      <c r="Q250" s="205">
        <v>0</v>
      </c>
      <c r="R250" s="205">
        <f t="shared" si="32"/>
        <v>0</v>
      </c>
      <c r="S250" s="205">
        <v>0</v>
      </c>
      <c r="T250" s="206">
        <f t="shared" si="3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07" t="s">
        <v>358</v>
      </c>
      <c r="AT250" s="207" t="s">
        <v>615</v>
      </c>
      <c r="AU250" s="207" t="s">
        <v>94</v>
      </c>
      <c r="AY250" s="17" t="s">
        <v>165</v>
      </c>
      <c r="BE250" s="208">
        <f t="shared" si="34"/>
        <v>0</v>
      </c>
      <c r="BF250" s="208">
        <f t="shared" si="35"/>
        <v>3938.24</v>
      </c>
      <c r="BG250" s="208">
        <f t="shared" si="36"/>
        <v>0</v>
      </c>
      <c r="BH250" s="208">
        <f t="shared" si="37"/>
        <v>0</v>
      </c>
      <c r="BI250" s="208">
        <f t="shared" si="38"/>
        <v>0</v>
      </c>
      <c r="BJ250" s="17" t="s">
        <v>94</v>
      </c>
      <c r="BK250" s="208">
        <f t="shared" si="39"/>
        <v>3938.24</v>
      </c>
      <c r="BL250" s="17" t="s">
        <v>257</v>
      </c>
      <c r="BM250" s="207" t="s">
        <v>2900</v>
      </c>
    </row>
    <row r="251" spans="1:65" s="2" customFormat="1" ht="24.2" customHeight="1">
      <c r="A251" s="31"/>
      <c r="B251" s="32"/>
      <c r="C251" s="196" t="s">
        <v>583</v>
      </c>
      <c r="D251" s="196" t="s">
        <v>167</v>
      </c>
      <c r="E251" s="197" t="s">
        <v>2901</v>
      </c>
      <c r="F251" s="198" t="s">
        <v>2902</v>
      </c>
      <c r="G251" s="199" t="s">
        <v>631</v>
      </c>
      <c r="H251" s="200">
        <v>77.831999999999994</v>
      </c>
      <c r="I251" s="201">
        <v>1.6</v>
      </c>
      <c r="J251" s="201">
        <f t="shared" si="30"/>
        <v>124.53</v>
      </c>
      <c r="K251" s="202"/>
      <c r="L251" s="36"/>
      <c r="M251" s="203" t="s">
        <v>1</v>
      </c>
      <c r="N251" s="204" t="s">
        <v>39</v>
      </c>
      <c r="O251" s="205">
        <v>0</v>
      </c>
      <c r="P251" s="205">
        <f t="shared" si="31"/>
        <v>0</v>
      </c>
      <c r="Q251" s="205">
        <v>0</v>
      </c>
      <c r="R251" s="205">
        <f t="shared" si="32"/>
        <v>0</v>
      </c>
      <c r="S251" s="205">
        <v>0</v>
      </c>
      <c r="T251" s="206">
        <f t="shared" si="3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207" t="s">
        <v>257</v>
      </c>
      <c r="AT251" s="207" t="s">
        <v>167</v>
      </c>
      <c r="AU251" s="207" t="s">
        <v>94</v>
      </c>
      <c r="AY251" s="17" t="s">
        <v>165</v>
      </c>
      <c r="BE251" s="208">
        <f t="shared" si="34"/>
        <v>0</v>
      </c>
      <c r="BF251" s="208">
        <f t="shared" si="35"/>
        <v>124.53</v>
      </c>
      <c r="BG251" s="208">
        <f t="shared" si="36"/>
        <v>0</v>
      </c>
      <c r="BH251" s="208">
        <f t="shared" si="37"/>
        <v>0</v>
      </c>
      <c r="BI251" s="208">
        <f t="shared" si="38"/>
        <v>0</v>
      </c>
      <c r="BJ251" s="17" t="s">
        <v>94</v>
      </c>
      <c r="BK251" s="208">
        <f t="shared" si="39"/>
        <v>124.53</v>
      </c>
      <c r="BL251" s="17" t="s">
        <v>257</v>
      </c>
      <c r="BM251" s="207" t="s">
        <v>2903</v>
      </c>
    </row>
    <row r="252" spans="1:65" s="12" customFormat="1" ht="25.9" customHeight="1">
      <c r="B252" s="181"/>
      <c r="C252" s="182"/>
      <c r="D252" s="183" t="s">
        <v>72</v>
      </c>
      <c r="E252" s="184" t="s">
        <v>2315</v>
      </c>
      <c r="F252" s="184" t="s">
        <v>2904</v>
      </c>
      <c r="G252" s="182"/>
      <c r="H252" s="182"/>
      <c r="I252" s="182"/>
      <c r="J252" s="185">
        <f>BK252</f>
        <v>622.79999999999995</v>
      </c>
      <c r="K252" s="182"/>
      <c r="L252" s="186"/>
      <c r="M252" s="187"/>
      <c r="N252" s="188"/>
      <c r="O252" s="188"/>
      <c r="P252" s="189">
        <f>P253</f>
        <v>25.44</v>
      </c>
      <c r="Q252" s="188"/>
      <c r="R252" s="189">
        <f>R253</f>
        <v>0</v>
      </c>
      <c r="S252" s="188"/>
      <c r="T252" s="190">
        <f>T253</f>
        <v>0</v>
      </c>
      <c r="AR252" s="191" t="s">
        <v>171</v>
      </c>
      <c r="AT252" s="192" t="s">
        <v>72</v>
      </c>
      <c r="AU252" s="192" t="s">
        <v>73</v>
      </c>
      <c r="AY252" s="191" t="s">
        <v>165</v>
      </c>
      <c r="BK252" s="193">
        <f>BK253</f>
        <v>622.79999999999995</v>
      </c>
    </row>
    <row r="253" spans="1:65" s="2" customFormat="1" ht="37.9" customHeight="1">
      <c r="A253" s="31"/>
      <c r="B253" s="32"/>
      <c r="C253" s="196" t="s">
        <v>588</v>
      </c>
      <c r="D253" s="196" t="s">
        <v>167</v>
      </c>
      <c r="E253" s="197" t="s">
        <v>2905</v>
      </c>
      <c r="F253" s="198" t="s">
        <v>2906</v>
      </c>
      <c r="G253" s="199" t="s">
        <v>2319</v>
      </c>
      <c r="H253" s="200">
        <v>24</v>
      </c>
      <c r="I253" s="201">
        <v>25.95</v>
      </c>
      <c r="J253" s="201">
        <f>ROUND(I253*H253,2)</f>
        <v>622.79999999999995</v>
      </c>
      <c r="K253" s="202"/>
      <c r="L253" s="36"/>
      <c r="M253" s="203" t="s">
        <v>1</v>
      </c>
      <c r="N253" s="204" t="s">
        <v>39</v>
      </c>
      <c r="O253" s="205">
        <v>1.06</v>
      </c>
      <c r="P253" s="205">
        <f>O253*H253</f>
        <v>25.44</v>
      </c>
      <c r="Q253" s="205">
        <v>0</v>
      </c>
      <c r="R253" s="205">
        <f>Q253*H253</f>
        <v>0</v>
      </c>
      <c r="S253" s="205">
        <v>0</v>
      </c>
      <c r="T253" s="206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07" t="s">
        <v>2907</v>
      </c>
      <c r="AT253" s="207" t="s">
        <v>167</v>
      </c>
      <c r="AU253" s="207" t="s">
        <v>81</v>
      </c>
      <c r="AY253" s="17" t="s">
        <v>165</v>
      </c>
      <c r="BE253" s="208">
        <f>IF(N253="základná",J253,0)</f>
        <v>0</v>
      </c>
      <c r="BF253" s="208">
        <f>IF(N253="znížená",J253,0)</f>
        <v>622.79999999999995</v>
      </c>
      <c r="BG253" s="208">
        <f>IF(N253="zákl. prenesená",J253,0)</f>
        <v>0</v>
      </c>
      <c r="BH253" s="208">
        <f>IF(N253="zníž. prenesená",J253,0)</f>
        <v>0</v>
      </c>
      <c r="BI253" s="208">
        <f>IF(N253="nulová",J253,0)</f>
        <v>0</v>
      </c>
      <c r="BJ253" s="17" t="s">
        <v>94</v>
      </c>
      <c r="BK253" s="208">
        <f>ROUND(I253*H253,2)</f>
        <v>622.79999999999995</v>
      </c>
      <c r="BL253" s="17" t="s">
        <v>2907</v>
      </c>
      <c r="BM253" s="207" t="s">
        <v>2908</v>
      </c>
    </row>
    <row r="254" spans="1:65" s="12" customFormat="1" ht="25.9" customHeight="1">
      <c r="B254" s="181"/>
      <c r="C254" s="182"/>
      <c r="D254" s="183" t="s">
        <v>72</v>
      </c>
      <c r="E254" s="184" t="s">
        <v>627</v>
      </c>
      <c r="F254" s="184" t="s">
        <v>628</v>
      </c>
      <c r="G254" s="182"/>
      <c r="H254" s="182"/>
      <c r="I254" s="182"/>
      <c r="J254" s="185">
        <f>BK254</f>
        <v>1358.87</v>
      </c>
      <c r="K254" s="182"/>
      <c r="L254" s="186"/>
      <c r="M254" s="187"/>
      <c r="N254" s="188"/>
      <c r="O254" s="188"/>
      <c r="P254" s="189">
        <f>P255</f>
        <v>0</v>
      </c>
      <c r="Q254" s="188"/>
      <c r="R254" s="189">
        <f>R255</f>
        <v>0</v>
      </c>
      <c r="S254" s="188"/>
      <c r="T254" s="190">
        <f>T255</f>
        <v>0</v>
      </c>
      <c r="AR254" s="191" t="s">
        <v>171</v>
      </c>
      <c r="AT254" s="192" t="s">
        <v>72</v>
      </c>
      <c r="AU254" s="192" t="s">
        <v>73</v>
      </c>
      <c r="AY254" s="191" t="s">
        <v>165</v>
      </c>
      <c r="BK254" s="193">
        <f>BK255</f>
        <v>1358.87</v>
      </c>
    </row>
    <row r="255" spans="1:65" s="2" customFormat="1" ht="24.2" customHeight="1">
      <c r="A255" s="31"/>
      <c r="B255" s="32"/>
      <c r="C255" s="196" t="s">
        <v>596</v>
      </c>
      <c r="D255" s="196" t="s">
        <v>167</v>
      </c>
      <c r="E255" s="197" t="s">
        <v>627</v>
      </c>
      <c r="F255" s="198" t="s">
        <v>1747</v>
      </c>
      <c r="G255" s="199" t="s">
        <v>631</v>
      </c>
      <c r="H255" s="200">
        <v>301.97000000000003</v>
      </c>
      <c r="I255" s="201">
        <v>4.5</v>
      </c>
      <c r="J255" s="201">
        <f>ROUND(I255*H255,2)</f>
        <v>1358.87</v>
      </c>
      <c r="K255" s="202"/>
      <c r="L255" s="36"/>
      <c r="M255" s="239" t="s">
        <v>1</v>
      </c>
      <c r="N255" s="240" t="s">
        <v>39</v>
      </c>
      <c r="O255" s="241">
        <v>0</v>
      </c>
      <c r="P255" s="241">
        <f>O255*H255</f>
        <v>0</v>
      </c>
      <c r="Q255" s="241">
        <v>0</v>
      </c>
      <c r="R255" s="241">
        <f>Q255*H255</f>
        <v>0</v>
      </c>
      <c r="S255" s="241">
        <v>0</v>
      </c>
      <c r="T255" s="242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07" t="s">
        <v>632</v>
      </c>
      <c r="AT255" s="207" t="s">
        <v>167</v>
      </c>
      <c r="AU255" s="207" t="s">
        <v>81</v>
      </c>
      <c r="AY255" s="17" t="s">
        <v>165</v>
      </c>
      <c r="BE255" s="208">
        <f>IF(N255="základná",J255,0)</f>
        <v>0</v>
      </c>
      <c r="BF255" s="208">
        <f>IF(N255="znížená",J255,0)</f>
        <v>1358.87</v>
      </c>
      <c r="BG255" s="208">
        <f>IF(N255="zákl. prenesená",J255,0)</f>
        <v>0</v>
      </c>
      <c r="BH255" s="208">
        <f>IF(N255="zníž. prenesená",J255,0)</f>
        <v>0</v>
      </c>
      <c r="BI255" s="208">
        <f>IF(N255="nulová",J255,0)</f>
        <v>0</v>
      </c>
      <c r="BJ255" s="17" t="s">
        <v>94</v>
      </c>
      <c r="BK255" s="208">
        <f>ROUND(I255*H255,2)</f>
        <v>1358.87</v>
      </c>
      <c r="BL255" s="17" t="s">
        <v>632</v>
      </c>
      <c r="BM255" s="207" t="s">
        <v>2909</v>
      </c>
    </row>
    <row r="256" spans="1:65" s="2" customFormat="1" ht="6.95" customHeight="1">
      <c r="A256" s="31"/>
      <c r="B256" s="55"/>
      <c r="C256" s="56"/>
      <c r="D256" s="56"/>
      <c r="E256" s="56"/>
      <c r="F256" s="56"/>
      <c r="G256" s="56"/>
      <c r="H256" s="56"/>
      <c r="I256" s="56"/>
      <c r="J256" s="56"/>
      <c r="K256" s="56"/>
      <c r="L256" s="36"/>
      <c r="M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</row>
  </sheetData>
  <sheetProtection algorithmName="SHA-512" hashValue="0AAVE05uyh6pi1Q8D14gqbc9lp2a/lFZkoxHFqUSV8vQHCoFFzFkBic7yrpFZXeDB0WlyRNeuBTK87PyeMsCDg==" saltValue="9kNr8wwaKhhL2oJEhu2muyE9xIdClV9xJY1BZU9IDUFr9DOyYiu64cTTUZjVa3lTymnhOdH+zeciTBjEgDNwWQ==" spinCount="100000" sheet="1" objects="1" scenarios="1" formatColumns="0" formatRows="0" autoFilter="0"/>
  <autoFilter ref="C124:K25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3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109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1" customFormat="1" ht="12" customHeight="1">
      <c r="B8" s="20"/>
      <c r="D8" s="120" t="s">
        <v>126</v>
      </c>
      <c r="L8" s="20"/>
    </row>
    <row r="9" spans="1:46" s="2" customFormat="1" ht="16.5" customHeight="1">
      <c r="A9" s="31"/>
      <c r="B9" s="36"/>
      <c r="C9" s="31"/>
      <c r="D9" s="31"/>
      <c r="E9" s="303" t="s">
        <v>2654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1994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305" t="s">
        <v>2910</v>
      </c>
      <c r="F11" s="306"/>
      <c r="G11" s="306"/>
      <c r="H11" s="306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15</v>
      </c>
      <c r="E13" s="31"/>
      <c r="F13" s="111" t="s">
        <v>1</v>
      </c>
      <c r="G13" s="31"/>
      <c r="H13" s="31"/>
      <c r="I13" s="120" t="s">
        <v>16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17</v>
      </c>
      <c r="E14" s="31"/>
      <c r="F14" s="111" t="s">
        <v>18</v>
      </c>
      <c r="G14" s="31"/>
      <c r="H14" s="31"/>
      <c r="I14" s="120" t="s">
        <v>19</v>
      </c>
      <c r="J14" s="121" t="str">
        <f>'Rekapitulácia stavby'!AN8</f>
        <v>24. 4. 2023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21</v>
      </c>
      <c r="E16" s="31"/>
      <c r="F16" s="31"/>
      <c r="G16" s="31"/>
      <c r="H16" s="31"/>
      <c r="I16" s="120" t="s">
        <v>22</v>
      </c>
      <c r="J16" s="111" t="s">
        <v>1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23</v>
      </c>
      <c r="F17" s="31"/>
      <c r="G17" s="31"/>
      <c r="H17" s="31"/>
      <c r="I17" s="120" t="s">
        <v>24</v>
      </c>
      <c r="J17" s="111" t="s">
        <v>1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25</v>
      </c>
      <c r="E19" s="31"/>
      <c r="F19" s="31"/>
      <c r="G19" s="31"/>
      <c r="H19" s="31"/>
      <c r="I19" s="120" t="s">
        <v>22</v>
      </c>
      <c r="J19" s="111" t="str">
        <f>'Rekapitulácia stavby'!AN13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307" t="str">
        <f>'Rekapitulácia stavby'!E14</f>
        <v xml:space="preserve"> </v>
      </c>
      <c r="F20" s="307"/>
      <c r="G20" s="307"/>
      <c r="H20" s="307"/>
      <c r="I20" s="120" t="s">
        <v>24</v>
      </c>
      <c r="J20" s="111" t="str">
        <f>'Rekapitulácia stavby'!AN14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27</v>
      </c>
      <c r="E22" s="31"/>
      <c r="F22" s="31"/>
      <c r="G22" s="31"/>
      <c r="H22" s="31"/>
      <c r="I22" s="120" t="s">
        <v>22</v>
      </c>
      <c r="J22" s="111" t="s">
        <v>1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28</v>
      </c>
      <c r="F23" s="31"/>
      <c r="G23" s="31"/>
      <c r="H23" s="31"/>
      <c r="I23" s="120" t="s">
        <v>24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30</v>
      </c>
      <c r="E25" s="31"/>
      <c r="F25" s="31"/>
      <c r="G25" s="31"/>
      <c r="H25" s="31"/>
      <c r="I25" s="120" t="s">
        <v>22</v>
      </c>
      <c r="J25" s="111" t="s">
        <v>1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">
        <v>31</v>
      </c>
      <c r="F26" s="31"/>
      <c r="G26" s="31"/>
      <c r="H26" s="31"/>
      <c r="I26" s="120" t="s">
        <v>24</v>
      </c>
      <c r="J26" s="111" t="s">
        <v>1</v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32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2"/>
      <c r="B29" s="123"/>
      <c r="C29" s="122"/>
      <c r="D29" s="122"/>
      <c r="E29" s="308" t="s">
        <v>1</v>
      </c>
      <c r="F29" s="308"/>
      <c r="G29" s="308"/>
      <c r="H29" s="308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6" t="s">
        <v>33</v>
      </c>
      <c r="E32" s="31"/>
      <c r="F32" s="31"/>
      <c r="G32" s="31"/>
      <c r="H32" s="31"/>
      <c r="I32" s="31"/>
      <c r="J32" s="127">
        <f>ROUND(J126, 2)</f>
        <v>9749.94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5"/>
      <c r="E33" s="125"/>
      <c r="F33" s="125"/>
      <c r="G33" s="125"/>
      <c r="H33" s="125"/>
      <c r="I33" s="125"/>
      <c r="J33" s="125"/>
      <c r="K33" s="125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8" t="s">
        <v>35</v>
      </c>
      <c r="G34" s="31"/>
      <c r="H34" s="31"/>
      <c r="I34" s="128" t="s">
        <v>34</v>
      </c>
      <c r="J34" s="128" t="s">
        <v>36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9" t="s">
        <v>37</v>
      </c>
      <c r="E35" s="130" t="s">
        <v>38</v>
      </c>
      <c r="F35" s="131">
        <f>ROUND((SUM(BE126:BE162)),  2)</f>
        <v>0</v>
      </c>
      <c r="G35" s="132"/>
      <c r="H35" s="132"/>
      <c r="I35" s="133">
        <v>0.2</v>
      </c>
      <c r="J35" s="131">
        <f>ROUND(((SUM(BE126:BE162))*I35),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30" t="s">
        <v>39</v>
      </c>
      <c r="F36" s="134">
        <f>ROUND((SUM(BF126:BF162)),  2)</f>
        <v>9749.94</v>
      </c>
      <c r="G36" s="31"/>
      <c r="H36" s="31"/>
      <c r="I36" s="135">
        <v>0.2</v>
      </c>
      <c r="J36" s="134">
        <f>ROUND(((SUM(BF126:BF162))*I36),  2)</f>
        <v>1949.99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40</v>
      </c>
      <c r="F37" s="134">
        <f>ROUND((SUM(BG126:BG162)),  2)</f>
        <v>0</v>
      </c>
      <c r="G37" s="31"/>
      <c r="H37" s="31"/>
      <c r="I37" s="135">
        <v>0.2</v>
      </c>
      <c r="J37" s="134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20" t="s">
        <v>41</v>
      </c>
      <c r="F38" s="134">
        <f>ROUND((SUM(BH126:BH162)),  2)</f>
        <v>0</v>
      </c>
      <c r="G38" s="31"/>
      <c r="H38" s="31"/>
      <c r="I38" s="135">
        <v>0.2</v>
      </c>
      <c r="J38" s="134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30" t="s">
        <v>42</v>
      </c>
      <c r="F39" s="131">
        <f>ROUND((SUM(BI126:BI162)),  2)</f>
        <v>0</v>
      </c>
      <c r="G39" s="132"/>
      <c r="H39" s="132"/>
      <c r="I39" s="133">
        <v>0</v>
      </c>
      <c r="J39" s="131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6"/>
      <c r="D41" s="137" t="s">
        <v>43</v>
      </c>
      <c r="E41" s="138"/>
      <c r="F41" s="138"/>
      <c r="G41" s="139" t="s">
        <v>44</v>
      </c>
      <c r="H41" s="140" t="s">
        <v>45</v>
      </c>
      <c r="I41" s="138"/>
      <c r="J41" s="141">
        <f>SUM(J32:J39)</f>
        <v>11699.93</v>
      </c>
      <c r="K41" s="142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1"/>
      <c r="C86" s="28" t="s">
        <v>126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1"/>
      <c r="B87" s="32"/>
      <c r="C87" s="33"/>
      <c r="D87" s="33"/>
      <c r="E87" s="309" t="s">
        <v>2654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1994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65" t="str">
        <f>E11</f>
        <v>01 - Kotolňa - časť Meranie a regulácia</v>
      </c>
      <c r="F89" s="311"/>
      <c r="G89" s="311"/>
      <c r="H89" s="311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8" t="s">
        <v>17</v>
      </c>
      <c r="D91" s="33"/>
      <c r="E91" s="33"/>
      <c r="F91" s="26" t="str">
        <f>F14</f>
        <v>ZVONČIN</v>
      </c>
      <c r="G91" s="33"/>
      <c r="H91" s="33"/>
      <c r="I91" s="28" t="s">
        <v>19</v>
      </c>
      <c r="J91" s="67" t="str">
        <f>IF(J14="","",J14)</f>
        <v>24. 4. 2023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8" t="s">
        <v>21</v>
      </c>
      <c r="D93" s="33"/>
      <c r="E93" s="33"/>
      <c r="F93" s="26" t="str">
        <f>E17</f>
        <v>Obec Zvončín</v>
      </c>
      <c r="G93" s="33"/>
      <c r="H93" s="33"/>
      <c r="I93" s="28" t="s">
        <v>27</v>
      </c>
      <c r="J93" s="29" t="str">
        <f>E23</f>
        <v>HR PROJECT,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8" t="s">
        <v>25</v>
      </c>
      <c r="D94" s="33"/>
      <c r="E94" s="33"/>
      <c r="F94" s="26" t="str">
        <f>IF(E20="","",E20)</f>
        <v xml:space="preserve"> </v>
      </c>
      <c r="G94" s="33"/>
      <c r="H94" s="33"/>
      <c r="I94" s="28" t="s">
        <v>30</v>
      </c>
      <c r="J94" s="29" t="str">
        <f>E26</f>
        <v>Vladimír Pilnik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4" t="s">
        <v>129</v>
      </c>
      <c r="D96" s="155"/>
      <c r="E96" s="155"/>
      <c r="F96" s="155"/>
      <c r="G96" s="155"/>
      <c r="H96" s="155"/>
      <c r="I96" s="155"/>
      <c r="J96" s="156" t="s">
        <v>130</v>
      </c>
      <c r="K96" s="155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57" t="s">
        <v>131</v>
      </c>
      <c r="D98" s="33"/>
      <c r="E98" s="33"/>
      <c r="F98" s="33"/>
      <c r="G98" s="33"/>
      <c r="H98" s="33"/>
      <c r="I98" s="33"/>
      <c r="J98" s="85">
        <f>J126</f>
        <v>9749.94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132</v>
      </c>
    </row>
    <row r="99" spans="1:47" s="9" customFormat="1" ht="24.95" customHeight="1">
      <c r="B99" s="158"/>
      <c r="C99" s="159"/>
      <c r="D99" s="160" t="s">
        <v>148</v>
      </c>
      <c r="E99" s="161"/>
      <c r="F99" s="161"/>
      <c r="G99" s="161"/>
      <c r="H99" s="161"/>
      <c r="I99" s="161"/>
      <c r="J99" s="162">
        <f>J127</f>
        <v>9749.94</v>
      </c>
      <c r="K99" s="159"/>
      <c r="L99" s="163"/>
    </row>
    <row r="100" spans="1:47" s="10" customFormat="1" ht="19.899999999999999" customHeight="1">
      <c r="B100" s="164"/>
      <c r="C100" s="105"/>
      <c r="D100" s="165" t="s">
        <v>2911</v>
      </c>
      <c r="E100" s="166"/>
      <c r="F100" s="166"/>
      <c r="G100" s="166"/>
      <c r="H100" s="166"/>
      <c r="I100" s="166"/>
      <c r="J100" s="167">
        <f>J128</f>
        <v>4289.7300000000005</v>
      </c>
      <c r="K100" s="105"/>
      <c r="L100" s="168"/>
    </row>
    <row r="101" spans="1:47" s="10" customFormat="1" ht="19.899999999999999" customHeight="1">
      <c r="B101" s="164"/>
      <c r="C101" s="105"/>
      <c r="D101" s="165" t="s">
        <v>2912</v>
      </c>
      <c r="E101" s="166"/>
      <c r="F101" s="166"/>
      <c r="G101" s="166"/>
      <c r="H101" s="166"/>
      <c r="I101" s="166"/>
      <c r="J101" s="167">
        <f>J138</f>
        <v>1623.07</v>
      </c>
      <c r="K101" s="105"/>
      <c r="L101" s="168"/>
    </row>
    <row r="102" spans="1:47" s="10" customFormat="1" ht="19.899999999999999" customHeight="1">
      <c r="B102" s="164"/>
      <c r="C102" s="105"/>
      <c r="D102" s="165" t="s">
        <v>2913</v>
      </c>
      <c r="E102" s="166"/>
      <c r="F102" s="166"/>
      <c r="G102" s="166"/>
      <c r="H102" s="166"/>
      <c r="I102" s="166"/>
      <c r="J102" s="167">
        <f>J147</f>
        <v>375</v>
      </c>
      <c r="K102" s="105"/>
      <c r="L102" s="168"/>
    </row>
    <row r="103" spans="1:47" s="10" customFormat="1" ht="19.899999999999999" customHeight="1">
      <c r="B103" s="164"/>
      <c r="C103" s="105"/>
      <c r="D103" s="165" t="s">
        <v>2914</v>
      </c>
      <c r="E103" s="166"/>
      <c r="F103" s="166"/>
      <c r="G103" s="166"/>
      <c r="H103" s="166"/>
      <c r="I103" s="166"/>
      <c r="J103" s="167">
        <f>J150</f>
        <v>1627.14</v>
      </c>
      <c r="K103" s="105"/>
      <c r="L103" s="168"/>
    </row>
    <row r="104" spans="1:47" s="10" customFormat="1" ht="19.899999999999999" customHeight="1">
      <c r="B104" s="164"/>
      <c r="C104" s="105"/>
      <c r="D104" s="165" t="s">
        <v>2915</v>
      </c>
      <c r="E104" s="166"/>
      <c r="F104" s="166"/>
      <c r="G104" s="166"/>
      <c r="H104" s="166"/>
      <c r="I104" s="166"/>
      <c r="J104" s="167">
        <f>J155</f>
        <v>1835</v>
      </c>
      <c r="K104" s="105"/>
      <c r="L104" s="168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5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5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5" customHeight="1">
      <c r="A111" s="31"/>
      <c r="B111" s="32"/>
      <c r="C111" s="23" t="s">
        <v>151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8" t="s">
        <v>13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309" t="str">
        <f>E7</f>
        <v>ZNÍŽENIE ENERGITECKEJ NÁROČNOSTI BUDOVY OcÚ S KULTÚRNYM DOMOM ZVONČIN</v>
      </c>
      <c r="F114" s="310"/>
      <c r="G114" s="310"/>
      <c r="H114" s="310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21"/>
      <c r="C115" s="28" t="s">
        <v>126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pans="1:63" s="2" customFormat="1" ht="16.5" customHeight="1">
      <c r="A116" s="31"/>
      <c r="B116" s="32"/>
      <c r="C116" s="33"/>
      <c r="D116" s="33"/>
      <c r="E116" s="309" t="s">
        <v>2654</v>
      </c>
      <c r="F116" s="311"/>
      <c r="G116" s="311"/>
      <c r="H116" s="311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8" t="s">
        <v>1994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65" t="str">
        <f>E11</f>
        <v>01 - Kotolňa - časť Meranie a regulácia</v>
      </c>
      <c r="F118" s="311"/>
      <c r="G118" s="311"/>
      <c r="H118" s="311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8" t="s">
        <v>17</v>
      </c>
      <c r="D120" s="33"/>
      <c r="E120" s="33"/>
      <c r="F120" s="26" t="str">
        <f>F14</f>
        <v>ZVONČIN</v>
      </c>
      <c r="G120" s="33"/>
      <c r="H120" s="33"/>
      <c r="I120" s="28" t="s">
        <v>19</v>
      </c>
      <c r="J120" s="67" t="str">
        <f>IF(J14="","",J14)</f>
        <v>24. 4. 2023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8" t="s">
        <v>21</v>
      </c>
      <c r="D122" s="33"/>
      <c r="E122" s="33"/>
      <c r="F122" s="26" t="str">
        <f>E17</f>
        <v>Obec Zvončín</v>
      </c>
      <c r="G122" s="33"/>
      <c r="H122" s="33"/>
      <c r="I122" s="28" t="s">
        <v>27</v>
      </c>
      <c r="J122" s="29" t="str">
        <f>E23</f>
        <v>HR PROJECT,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8" t="s">
        <v>25</v>
      </c>
      <c r="D123" s="33"/>
      <c r="E123" s="33"/>
      <c r="F123" s="26" t="str">
        <f>IF(E20="","",E20)</f>
        <v xml:space="preserve"> </v>
      </c>
      <c r="G123" s="33"/>
      <c r="H123" s="33"/>
      <c r="I123" s="28" t="s">
        <v>30</v>
      </c>
      <c r="J123" s="29" t="str">
        <f>E26</f>
        <v>Vladimír Pilnik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69"/>
      <c r="B125" s="170"/>
      <c r="C125" s="171" t="s">
        <v>152</v>
      </c>
      <c r="D125" s="172" t="s">
        <v>58</v>
      </c>
      <c r="E125" s="172" t="s">
        <v>54</v>
      </c>
      <c r="F125" s="172" t="s">
        <v>55</v>
      </c>
      <c r="G125" s="172" t="s">
        <v>153</v>
      </c>
      <c r="H125" s="172" t="s">
        <v>154</v>
      </c>
      <c r="I125" s="172" t="s">
        <v>155</v>
      </c>
      <c r="J125" s="173" t="s">
        <v>130</v>
      </c>
      <c r="K125" s="174" t="s">
        <v>156</v>
      </c>
      <c r="L125" s="175"/>
      <c r="M125" s="76" t="s">
        <v>1</v>
      </c>
      <c r="N125" s="77" t="s">
        <v>37</v>
      </c>
      <c r="O125" s="77" t="s">
        <v>157</v>
      </c>
      <c r="P125" s="77" t="s">
        <v>158</v>
      </c>
      <c r="Q125" s="77" t="s">
        <v>159</v>
      </c>
      <c r="R125" s="77" t="s">
        <v>160</v>
      </c>
      <c r="S125" s="77" t="s">
        <v>161</v>
      </c>
      <c r="T125" s="78" t="s">
        <v>162</v>
      </c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</row>
    <row r="126" spans="1:63" s="2" customFormat="1" ht="22.9" customHeight="1">
      <c r="A126" s="31"/>
      <c r="B126" s="32"/>
      <c r="C126" s="83" t="s">
        <v>131</v>
      </c>
      <c r="D126" s="33"/>
      <c r="E126" s="33"/>
      <c r="F126" s="33"/>
      <c r="G126" s="33"/>
      <c r="H126" s="33"/>
      <c r="I126" s="33"/>
      <c r="J126" s="176">
        <f>BK126</f>
        <v>9749.94</v>
      </c>
      <c r="K126" s="33"/>
      <c r="L126" s="36"/>
      <c r="M126" s="79"/>
      <c r="N126" s="177"/>
      <c r="O126" s="80"/>
      <c r="P126" s="178">
        <f>P127</f>
        <v>0</v>
      </c>
      <c r="Q126" s="80"/>
      <c r="R126" s="178">
        <f>R127</f>
        <v>0</v>
      </c>
      <c r="S126" s="80"/>
      <c r="T126" s="179">
        <f>T127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72</v>
      </c>
      <c r="AU126" s="17" t="s">
        <v>132</v>
      </c>
      <c r="BK126" s="180">
        <f>BK127</f>
        <v>9749.94</v>
      </c>
    </row>
    <row r="127" spans="1:63" s="12" customFormat="1" ht="25.9" customHeight="1">
      <c r="B127" s="181"/>
      <c r="C127" s="182"/>
      <c r="D127" s="183" t="s">
        <v>72</v>
      </c>
      <c r="E127" s="184" t="s">
        <v>615</v>
      </c>
      <c r="F127" s="184" t="s">
        <v>616</v>
      </c>
      <c r="G127" s="182"/>
      <c r="H127" s="182"/>
      <c r="I127" s="182"/>
      <c r="J127" s="185">
        <f>BK127</f>
        <v>9749.94</v>
      </c>
      <c r="K127" s="182"/>
      <c r="L127" s="186"/>
      <c r="M127" s="187"/>
      <c r="N127" s="188"/>
      <c r="O127" s="188"/>
      <c r="P127" s="189">
        <f>P128+P138+P147+P150+P155</f>
        <v>0</v>
      </c>
      <c r="Q127" s="188"/>
      <c r="R127" s="189">
        <f>R128+R138+R147+R150+R155</f>
        <v>0</v>
      </c>
      <c r="S127" s="188"/>
      <c r="T127" s="190">
        <f>T128+T138+T147+T150+T155</f>
        <v>0</v>
      </c>
      <c r="AR127" s="191" t="s">
        <v>180</v>
      </c>
      <c r="AT127" s="192" t="s">
        <v>72</v>
      </c>
      <c r="AU127" s="192" t="s">
        <v>73</v>
      </c>
      <c r="AY127" s="191" t="s">
        <v>165</v>
      </c>
      <c r="BK127" s="193">
        <f>BK128+BK138+BK147+BK150+BK155</f>
        <v>9749.94</v>
      </c>
    </row>
    <row r="128" spans="1:63" s="12" customFormat="1" ht="22.9" customHeight="1">
      <c r="B128" s="181"/>
      <c r="C128" s="182"/>
      <c r="D128" s="183" t="s">
        <v>72</v>
      </c>
      <c r="E128" s="194" t="s">
        <v>2916</v>
      </c>
      <c r="F128" s="194" t="s">
        <v>2917</v>
      </c>
      <c r="G128" s="182"/>
      <c r="H128" s="182"/>
      <c r="I128" s="182"/>
      <c r="J128" s="195">
        <f>BK128</f>
        <v>4289.7300000000005</v>
      </c>
      <c r="K128" s="182"/>
      <c r="L128" s="186"/>
      <c r="M128" s="187"/>
      <c r="N128" s="188"/>
      <c r="O128" s="188"/>
      <c r="P128" s="189">
        <f>SUM(P129:P137)</f>
        <v>0</v>
      </c>
      <c r="Q128" s="188"/>
      <c r="R128" s="189">
        <f>SUM(R129:R137)</f>
        <v>0</v>
      </c>
      <c r="S128" s="188"/>
      <c r="T128" s="190">
        <f>SUM(T129:T137)</f>
        <v>0</v>
      </c>
      <c r="AR128" s="191" t="s">
        <v>81</v>
      </c>
      <c r="AT128" s="192" t="s">
        <v>72</v>
      </c>
      <c r="AU128" s="192" t="s">
        <v>81</v>
      </c>
      <c r="AY128" s="191" t="s">
        <v>165</v>
      </c>
      <c r="BK128" s="193">
        <f>SUM(BK129:BK137)</f>
        <v>4289.7300000000005</v>
      </c>
    </row>
    <row r="129" spans="1:65" s="2" customFormat="1" ht="16.5" customHeight="1">
      <c r="A129" s="31"/>
      <c r="B129" s="32"/>
      <c r="C129" s="196" t="s">
        <v>81</v>
      </c>
      <c r="D129" s="196" t="s">
        <v>167</v>
      </c>
      <c r="E129" s="197" t="s">
        <v>2918</v>
      </c>
      <c r="F129" s="198" t="s">
        <v>2919</v>
      </c>
      <c r="G129" s="199" t="s">
        <v>289</v>
      </c>
      <c r="H129" s="200">
        <v>1</v>
      </c>
      <c r="I129" s="201">
        <v>137.21</v>
      </c>
      <c r="J129" s="201">
        <f t="shared" ref="J129:J137" si="0">ROUND(I129*H129,2)</f>
        <v>137.21</v>
      </c>
      <c r="K129" s="202"/>
      <c r="L129" s="36"/>
      <c r="M129" s="203" t="s">
        <v>1</v>
      </c>
      <c r="N129" s="204" t="s">
        <v>39</v>
      </c>
      <c r="O129" s="205">
        <v>0</v>
      </c>
      <c r="P129" s="205">
        <f t="shared" ref="P129:P137" si="1">O129*H129</f>
        <v>0</v>
      </c>
      <c r="Q129" s="205">
        <v>0</v>
      </c>
      <c r="R129" s="205">
        <f t="shared" ref="R129:R137" si="2">Q129*H129</f>
        <v>0</v>
      </c>
      <c r="S129" s="205">
        <v>0</v>
      </c>
      <c r="T129" s="206">
        <f t="shared" ref="T129:T137" si="3"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530</v>
      </c>
      <c r="AT129" s="207" t="s">
        <v>167</v>
      </c>
      <c r="AU129" s="207" t="s">
        <v>94</v>
      </c>
      <c r="AY129" s="17" t="s">
        <v>165</v>
      </c>
      <c r="BE129" s="208">
        <f t="shared" ref="BE129:BE137" si="4">IF(N129="základná",J129,0)</f>
        <v>0</v>
      </c>
      <c r="BF129" s="208">
        <f t="shared" ref="BF129:BF137" si="5">IF(N129="znížená",J129,0)</f>
        <v>137.21</v>
      </c>
      <c r="BG129" s="208">
        <f t="shared" ref="BG129:BG137" si="6">IF(N129="zákl. prenesená",J129,0)</f>
        <v>0</v>
      </c>
      <c r="BH129" s="208">
        <f t="shared" ref="BH129:BH137" si="7">IF(N129="zníž. prenesená",J129,0)</f>
        <v>0</v>
      </c>
      <c r="BI129" s="208">
        <f t="shared" ref="BI129:BI137" si="8">IF(N129="nulová",J129,0)</f>
        <v>0</v>
      </c>
      <c r="BJ129" s="17" t="s">
        <v>94</v>
      </c>
      <c r="BK129" s="208">
        <f t="shared" ref="BK129:BK137" si="9">ROUND(I129*H129,2)</f>
        <v>137.21</v>
      </c>
      <c r="BL129" s="17" t="s">
        <v>530</v>
      </c>
      <c r="BM129" s="207" t="s">
        <v>94</v>
      </c>
    </row>
    <row r="130" spans="1:65" s="2" customFormat="1" ht="16.5" customHeight="1">
      <c r="A130" s="31"/>
      <c r="B130" s="32"/>
      <c r="C130" s="196" t="s">
        <v>94</v>
      </c>
      <c r="D130" s="196" t="s">
        <v>167</v>
      </c>
      <c r="E130" s="197" t="s">
        <v>2920</v>
      </c>
      <c r="F130" s="198" t="s">
        <v>2921</v>
      </c>
      <c r="G130" s="199" t="s">
        <v>289</v>
      </c>
      <c r="H130" s="200">
        <v>1</v>
      </c>
      <c r="I130" s="201">
        <v>124.12</v>
      </c>
      <c r="J130" s="201">
        <f t="shared" si="0"/>
        <v>124.12</v>
      </c>
      <c r="K130" s="202"/>
      <c r="L130" s="36"/>
      <c r="M130" s="203" t="s">
        <v>1</v>
      </c>
      <c r="N130" s="204" t="s">
        <v>39</v>
      </c>
      <c r="O130" s="205">
        <v>0</v>
      </c>
      <c r="P130" s="205">
        <f t="shared" si="1"/>
        <v>0</v>
      </c>
      <c r="Q130" s="205">
        <v>0</v>
      </c>
      <c r="R130" s="205">
        <f t="shared" si="2"/>
        <v>0</v>
      </c>
      <c r="S130" s="205">
        <v>0</v>
      </c>
      <c r="T130" s="206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530</v>
      </c>
      <c r="AT130" s="207" t="s">
        <v>167</v>
      </c>
      <c r="AU130" s="207" t="s">
        <v>94</v>
      </c>
      <c r="AY130" s="17" t="s">
        <v>165</v>
      </c>
      <c r="BE130" s="208">
        <f t="shared" si="4"/>
        <v>0</v>
      </c>
      <c r="BF130" s="208">
        <f t="shared" si="5"/>
        <v>124.12</v>
      </c>
      <c r="BG130" s="208">
        <f t="shared" si="6"/>
        <v>0</v>
      </c>
      <c r="BH130" s="208">
        <f t="shared" si="7"/>
        <v>0</v>
      </c>
      <c r="BI130" s="208">
        <f t="shared" si="8"/>
        <v>0</v>
      </c>
      <c r="BJ130" s="17" t="s">
        <v>94</v>
      </c>
      <c r="BK130" s="208">
        <f t="shared" si="9"/>
        <v>124.12</v>
      </c>
      <c r="BL130" s="17" t="s">
        <v>530</v>
      </c>
      <c r="BM130" s="207" t="s">
        <v>171</v>
      </c>
    </row>
    <row r="131" spans="1:65" s="2" customFormat="1" ht="24.2" customHeight="1">
      <c r="A131" s="31"/>
      <c r="B131" s="32"/>
      <c r="C131" s="196" t="s">
        <v>180</v>
      </c>
      <c r="D131" s="196" t="s">
        <v>167</v>
      </c>
      <c r="E131" s="197" t="s">
        <v>2922</v>
      </c>
      <c r="F131" s="198" t="s">
        <v>2923</v>
      </c>
      <c r="G131" s="199" t="s">
        <v>289</v>
      </c>
      <c r="H131" s="200">
        <v>1</v>
      </c>
      <c r="I131" s="201">
        <v>1842.96</v>
      </c>
      <c r="J131" s="201">
        <f t="shared" si="0"/>
        <v>1842.96</v>
      </c>
      <c r="K131" s="202"/>
      <c r="L131" s="36"/>
      <c r="M131" s="203" t="s">
        <v>1</v>
      </c>
      <c r="N131" s="204" t="s">
        <v>39</v>
      </c>
      <c r="O131" s="205">
        <v>0</v>
      </c>
      <c r="P131" s="205">
        <f t="shared" si="1"/>
        <v>0</v>
      </c>
      <c r="Q131" s="205">
        <v>0</v>
      </c>
      <c r="R131" s="205">
        <f t="shared" si="2"/>
        <v>0</v>
      </c>
      <c r="S131" s="205">
        <v>0</v>
      </c>
      <c r="T131" s="206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530</v>
      </c>
      <c r="AT131" s="207" t="s">
        <v>167</v>
      </c>
      <c r="AU131" s="207" t="s">
        <v>94</v>
      </c>
      <c r="AY131" s="17" t="s">
        <v>165</v>
      </c>
      <c r="BE131" s="208">
        <f t="shared" si="4"/>
        <v>0</v>
      </c>
      <c r="BF131" s="208">
        <f t="shared" si="5"/>
        <v>1842.96</v>
      </c>
      <c r="BG131" s="208">
        <f t="shared" si="6"/>
        <v>0</v>
      </c>
      <c r="BH131" s="208">
        <f t="shared" si="7"/>
        <v>0</v>
      </c>
      <c r="BI131" s="208">
        <f t="shared" si="8"/>
        <v>0</v>
      </c>
      <c r="BJ131" s="17" t="s">
        <v>94</v>
      </c>
      <c r="BK131" s="208">
        <f t="shared" si="9"/>
        <v>1842.96</v>
      </c>
      <c r="BL131" s="17" t="s">
        <v>530</v>
      </c>
      <c r="BM131" s="207" t="s">
        <v>194</v>
      </c>
    </row>
    <row r="132" spans="1:65" s="2" customFormat="1" ht="33" customHeight="1">
      <c r="A132" s="31"/>
      <c r="B132" s="32"/>
      <c r="C132" s="196" t="s">
        <v>171</v>
      </c>
      <c r="D132" s="196" t="s">
        <v>167</v>
      </c>
      <c r="E132" s="197" t="s">
        <v>2924</v>
      </c>
      <c r="F132" s="198" t="s">
        <v>2925</v>
      </c>
      <c r="G132" s="199" t="s">
        <v>289</v>
      </c>
      <c r="H132" s="200">
        <v>1</v>
      </c>
      <c r="I132" s="201">
        <v>408.41</v>
      </c>
      <c r="J132" s="201">
        <f t="shared" si="0"/>
        <v>408.41</v>
      </c>
      <c r="K132" s="202"/>
      <c r="L132" s="36"/>
      <c r="M132" s="203" t="s">
        <v>1</v>
      </c>
      <c r="N132" s="204" t="s">
        <v>39</v>
      </c>
      <c r="O132" s="205">
        <v>0</v>
      </c>
      <c r="P132" s="205">
        <f t="shared" si="1"/>
        <v>0</v>
      </c>
      <c r="Q132" s="205">
        <v>0</v>
      </c>
      <c r="R132" s="205">
        <f t="shared" si="2"/>
        <v>0</v>
      </c>
      <c r="S132" s="205">
        <v>0</v>
      </c>
      <c r="T132" s="206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530</v>
      </c>
      <c r="AT132" s="207" t="s">
        <v>167</v>
      </c>
      <c r="AU132" s="207" t="s">
        <v>94</v>
      </c>
      <c r="AY132" s="17" t="s">
        <v>165</v>
      </c>
      <c r="BE132" s="208">
        <f t="shared" si="4"/>
        <v>0</v>
      </c>
      <c r="BF132" s="208">
        <f t="shared" si="5"/>
        <v>408.41</v>
      </c>
      <c r="BG132" s="208">
        <f t="shared" si="6"/>
        <v>0</v>
      </c>
      <c r="BH132" s="208">
        <f t="shared" si="7"/>
        <v>0</v>
      </c>
      <c r="BI132" s="208">
        <f t="shared" si="8"/>
        <v>0</v>
      </c>
      <c r="BJ132" s="17" t="s">
        <v>94</v>
      </c>
      <c r="BK132" s="208">
        <f t="shared" si="9"/>
        <v>408.41</v>
      </c>
      <c r="BL132" s="17" t="s">
        <v>530</v>
      </c>
      <c r="BM132" s="207" t="s">
        <v>202</v>
      </c>
    </row>
    <row r="133" spans="1:65" s="2" customFormat="1" ht="16.5" customHeight="1">
      <c r="A133" s="31"/>
      <c r="B133" s="32"/>
      <c r="C133" s="196" t="s">
        <v>190</v>
      </c>
      <c r="D133" s="196" t="s">
        <v>167</v>
      </c>
      <c r="E133" s="197" t="s">
        <v>2926</v>
      </c>
      <c r="F133" s="198" t="s">
        <v>2927</v>
      </c>
      <c r="G133" s="199" t="s">
        <v>289</v>
      </c>
      <c r="H133" s="200">
        <v>1</v>
      </c>
      <c r="I133" s="201">
        <v>370.02</v>
      </c>
      <c r="J133" s="201">
        <f t="shared" si="0"/>
        <v>370.02</v>
      </c>
      <c r="K133" s="202"/>
      <c r="L133" s="36"/>
      <c r="M133" s="203" t="s">
        <v>1</v>
      </c>
      <c r="N133" s="204" t="s">
        <v>39</v>
      </c>
      <c r="O133" s="205">
        <v>0</v>
      </c>
      <c r="P133" s="205">
        <f t="shared" si="1"/>
        <v>0</v>
      </c>
      <c r="Q133" s="205">
        <v>0</v>
      </c>
      <c r="R133" s="205">
        <f t="shared" si="2"/>
        <v>0</v>
      </c>
      <c r="S133" s="205">
        <v>0</v>
      </c>
      <c r="T133" s="206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530</v>
      </c>
      <c r="AT133" s="207" t="s">
        <v>167</v>
      </c>
      <c r="AU133" s="207" t="s">
        <v>94</v>
      </c>
      <c r="AY133" s="17" t="s">
        <v>165</v>
      </c>
      <c r="BE133" s="208">
        <f t="shared" si="4"/>
        <v>0</v>
      </c>
      <c r="BF133" s="208">
        <f t="shared" si="5"/>
        <v>370.02</v>
      </c>
      <c r="BG133" s="208">
        <f t="shared" si="6"/>
        <v>0</v>
      </c>
      <c r="BH133" s="208">
        <f t="shared" si="7"/>
        <v>0</v>
      </c>
      <c r="BI133" s="208">
        <f t="shared" si="8"/>
        <v>0</v>
      </c>
      <c r="BJ133" s="17" t="s">
        <v>94</v>
      </c>
      <c r="BK133" s="208">
        <f t="shared" si="9"/>
        <v>370.02</v>
      </c>
      <c r="BL133" s="17" t="s">
        <v>530</v>
      </c>
      <c r="BM133" s="207" t="s">
        <v>122</v>
      </c>
    </row>
    <row r="134" spans="1:65" s="2" customFormat="1" ht="16.5" customHeight="1">
      <c r="A134" s="31"/>
      <c r="B134" s="32"/>
      <c r="C134" s="196" t="s">
        <v>194</v>
      </c>
      <c r="D134" s="196" t="s">
        <v>167</v>
      </c>
      <c r="E134" s="197" t="s">
        <v>2928</v>
      </c>
      <c r="F134" s="198" t="s">
        <v>2929</v>
      </c>
      <c r="G134" s="199" t="s">
        <v>289</v>
      </c>
      <c r="H134" s="200">
        <v>1</v>
      </c>
      <c r="I134" s="201">
        <v>174.62</v>
      </c>
      <c r="J134" s="201">
        <f t="shared" si="0"/>
        <v>174.62</v>
      </c>
      <c r="K134" s="202"/>
      <c r="L134" s="36"/>
      <c r="M134" s="203" t="s">
        <v>1</v>
      </c>
      <c r="N134" s="204" t="s">
        <v>39</v>
      </c>
      <c r="O134" s="205">
        <v>0</v>
      </c>
      <c r="P134" s="205">
        <f t="shared" si="1"/>
        <v>0</v>
      </c>
      <c r="Q134" s="205">
        <v>0</v>
      </c>
      <c r="R134" s="205">
        <f t="shared" si="2"/>
        <v>0</v>
      </c>
      <c r="S134" s="205">
        <v>0</v>
      </c>
      <c r="T134" s="206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530</v>
      </c>
      <c r="AT134" s="207" t="s">
        <v>167</v>
      </c>
      <c r="AU134" s="207" t="s">
        <v>94</v>
      </c>
      <c r="AY134" s="17" t="s">
        <v>165</v>
      </c>
      <c r="BE134" s="208">
        <f t="shared" si="4"/>
        <v>0</v>
      </c>
      <c r="BF134" s="208">
        <f t="shared" si="5"/>
        <v>174.62</v>
      </c>
      <c r="BG134" s="208">
        <f t="shared" si="6"/>
        <v>0</v>
      </c>
      <c r="BH134" s="208">
        <f t="shared" si="7"/>
        <v>0</v>
      </c>
      <c r="BI134" s="208">
        <f t="shared" si="8"/>
        <v>0</v>
      </c>
      <c r="BJ134" s="17" t="s">
        <v>94</v>
      </c>
      <c r="BK134" s="208">
        <f t="shared" si="9"/>
        <v>174.62</v>
      </c>
      <c r="BL134" s="17" t="s">
        <v>530</v>
      </c>
      <c r="BM134" s="207" t="s">
        <v>225</v>
      </c>
    </row>
    <row r="135" spans="1:65" s="2" customFormat="1" ht="16.5" customHeight="1">
      <c r="A135" s="31"/>
      <c r="B135" s="32"/>
      <c r="C135" s="196" t="s">
        <v>198</v>
      </c>
      <c r="D135" s="196" t="s">
        <v>167</v>
      </c>
      <c r="E135" s="197" t="s">
        <v>2930</v>
      </c>
      <c r="F135" s="198" t="s">
        <v>2931</v>
      </c>
      <c r="G135" s="199" t="s">
        <v>289</v>
      </c>
      <c r="H135" s="200">
        <v>1</v>
      </c>
      <c r="I135" s="201">
        <v>523.49</v>
      </c>
      <c r="J135" s="201">
        <f t="shared" si="0"/>
        <v>523.49</v>
      </c>
      <c r="K135" s="202"/>
      <c r="L135" s="36"/>
      <c r="M135" s="203" t="s">
        <v>1</v>
      </c>
      <c r="N135" s="204" t="s">
        <v>39</v>
      </c>
      <c r="O135" s="205">
        <v>0</v>
      </c>
      <c r="P135" s="205">
        <f t="shared" si="1"/>
        <v>0</v>
      </c>
      <c r="Q135" s="205">
        <v>0</v>
      </c>
      <c r="R135" s="205">
        <f t="shared" si="2"/>
        <v>0</v>
      </c>
      <c r="S135" s="205">
        <v>0</v>
      </c>
      <c r="T135" s="206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530</v>
      </c>
      <c r="AT135" s="207" t="s">
        <v>167</v>
      </c>
      <c r="AU135" s="207" t="s">
        <v>94</v>
      </c>
      <c r="AY135" s="17" t="s">
        <v>165</v>
      </c>
      <c r="BE135" s="208">
        <f t="shared" si="4"/>
        <v>0</v>
      </c>
      <c r="BF135" s="208">
        <f t="shared" si="5"/>
        <v>523.49</v>
      </c>
      <c r="BG135" s="208">
        <f t="shared" si="6"/>
        <v>0</v>
      </c>
      <c r="BH135" s="208">
        <f t="shared" si="7"/>
        <v>0</v>
      </c>
      <c r="BI135" s="208">
        <f t="shared" si="8"/>
        <v>0</v>
      </c>
      <c r="BJ135" s="17" t="s">
        <v>94</v>
      </c>
      <c r="BK135" s="208">
        <f t="shared" si="9"/>
        <v>523.49</v>
      </c>
      <c r="BL135" s="17" t="s">
        <v>530</v>
      </c>
      <c r="BM135" s="207" t="s">
        <v>238</v>
      </c>
    </row>
    <row r="136" spans="1:65" s="2" customFormat="1" ht="16.5" customHeight="1">
      <c r="A136" s="31"/>
      <c r="B136" s="32"/>
      <c r="C136" s="196" t="s">
        <v>202</v>
      </c>
      <c r="D136" s="196" t="s">
        <v>167</v>
      </c>
      <c r="E136" s="197" t="s">
        <v>2932</v>
      </c>
      <c r="F136" s="198" t="s">
        <v>2933</v>
      </c>
      <c r="G136" s="199" t="s">
        <v>289</v>
      </c>
      <c r="H136" s="200">
        <v>2</v>
      </c>
      <c r="I136" s="201">
        <v>323.67</v>
      </c>
      <c r="J136" s="201">
        <f t="shared" si="0"/>
        <v>647.34</v>
      </c>
      <c r="K136" s="202"/>
      <c r="L136" s="36"/>
      <c r="M136" s="203" t="s">
        <v>1</v>
      </c>
      <c r="N136" s="204" t="s">
        <v>39</v>
      </c>
      <c r="O136" s="205">
        <v>0</v>
      </c>
      <c r="P136" s="205">
        <f t="shared" si="1"/>
        <v>0</v>
      </c>
      <c r="Q136" s="205">
        <v>0</v>
      </c>
      <c r="R136" s="205">
        <f t="shared" si="2"/>
        <v>0</v>
      </c>
      <c r="S136" s="205">
        <v>0</v>
      </c>
      <c r="T136" s="206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7" t="s">
        <v>530</v>
      </c>
      <c r="AT136" s="207" t="s">
        <v>167</v>
      </c>
      <c r="AU136" s="207" t="s">
        <v>94</v>
      </c>
      <c r="AY136" s="17" t="s">
        <v>165</v>
      </c>
      <c r="BE136" s="208">
        <f t="shared" si="4"/>
        <v>0</v>
      </c>
      <c r="BF136" s="208">
        <f t="shared" si="5"/>
        <v>647.34</v>
      </c>
      <c r="BG136" s="208">
        <f t="shared" si="6"/>
        <v>0</v>
      </c>
      <c r="BH136" s="208">
        <f t="shared" si="7"/>
        <v>0</v>
      </c>
      <c r="BI136" s="208">
        <f t="shared" si="8"/>
        <v>0</v>
      </c>
      <c r="BJ136" s="17" t="s">
        <v>94</v>
      </c>
      <c r="BK136" s="208">
        <f t="shared" si="9"/>
        <v>647.34</v>
      </c>
      <c r="BL136" s="17" t="s">
        <v>530</v>
      </c>
      <c r="BM136" s="207" t="s">
        <v>257</v>
      </c>
    </row>
    <row r="137" spans="1:65" s="2" customFormat="1" ht="16.5" customHeight="1">
      <c r="A137" s="31"/>
      <c r="B137" s="32"/>
      <c r="C137" s="196" t="s">
        <v>207</v>
      </c>
      <c r="D137" s="196" t="s">
        <v>167</v>
      </c>
      <c r="E137" s="197" t="s">
        <v>2934</v>
      </c>
      <c r="F137" s="198" t="s">
        <v>2935</v>
      </c>
      <c r="G137" s="199" t="s">
        <v>289</v>
      </c>
      <c r="H137" s="200">
        <v>1</v>
      </c>
      <c r="I137" s="201">
        <v>61.56</v>
      </c>
      <c r="J137" s="201">
        <f t="shared" si="0"/>
        <v>61.56</v>
      </c>
      <c r="K137" s="202"/>
      <c r="L137" s="36"/>
      <c r="M137" s="203" t="s">
        <v>1</v>
      </c>
      <c r="N137" s="204" t="s">
        <v>39</v>
      </c>
      <c r="O137" s="205">
        <v>0</v>
      </c>
      <c r="P137" s="205">
        <f t="shared" si="1"/>
        <v>0</v>
      </c>
      <c r="Q137" s="205">
        <v>0</v>
      </c>
      <c r="R137" s="205">
        <f t="shared" si="2"/>
        <v>0</v>
      </c>
      <c r="S137" s="205">
        <v>0</v>
      </c>
      <c r="T137" s="206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530</v>
      </c>
      <c r="AT137" s="207" t="s">
        <v>167</v>
      </c>
      <c r="AU137" s="207" t="s">
        <v>94</v>
      </c>
      <c r="AY137" s="17" t="s">
        <v>165</v>
      </c>
      <c r="BE137" s="208">
        <f t="shared" si="4"/>
        <v>0</v>
      </c>
      <c r="BF137" s="208">
        <f t="shared" si="5"/>
        <v>61.56</v>
      </c>
      <c r="BG137" s="208">
        <f t="shared" si="6"/>
        <v>0</v>
      </c>
      <c r="BH137" s="208">
        <f t="shared" si="7"/>
        <v>0</v>
      </c>
      <c r="BI137" s="208">
        <f t="shared" si="8"/>
        <v>0</v>
      </c>
      <c r="BJ137" s="17" t="s">
        <v>94</v>
      </c>
      <c r="BK137" s="208">
        <f t="shared" si="9"/>
        <v>61.56</v>
      </c>
      <c r="BL137" s="17" t="s">
        <v>530</v>
      </c>
      <c r="BM137" s="207" t="s">
        <v>273</v>
      </c>
    </row>
    <row r="138" spans="1:65" s="12" customFormat="1" ht="22.9" customHeight="1">
      <c r="B138" s="181"/>
      <c r="C138" s="182"/>
      <c r="D138" s="183" t="s">
        <v>72</v>
      </c>
      <c r="E138" s="194" t="s">
        <v>2936</v>
      </c>
      <c r="F138" s="194" t="s">
        <v>2937</v>
      </c>
      <c r="G138" s="182"/>
      <c r="H138" s="182"/>
      <c r="I138" s="182"/>
      <c r="J138" s="195">
        <f>BK138</f>
        <v>1623.07</v>
      </c>
      <c r="K138" s="182"/>
      <c r="L138" s="186"/>
      <c r="M138" s="187"/>
      <c r="N138" s="188"/>
      <c r="O138" s="188"/>
      <c r="P138" s="189">
        <f>SUM(P139:P146)</f>
        <v>0</v>
      </c>
      <c r="Q138" s="188"/>
      <c r="R138" s="189">
        <f>SUM(R139:R146)</f>
        <v>0</v>
      </c>
      <c r="S138" s="188"/>
      <c r="T138" s="190">
        <f>SUM(T139:T146)</f>
        <v>0</v>
      </c>
      <c r="AR138" s="191" t="s">
        <v>81</v>
      </c>
      <c r="AT138" s="192" t="s">
        <v>72</v>
      </c>
      <c r="AU138" s="192" t="s">
        <v>81</v>
      </c>
      <c r="AY138" s="191" t="s">
        <v>165</v>
      </c>
      <c r="BK138" s="193">
        <f>SUM(BK139:BK146)</f>
        <v>1623.07</v>
      </c>
    </row>
    <row r="139" spans="1:65" s="2" customFormat="1" ht="16.5" customHeight="1">
      <c r="A139" s="31"/>
      <c r="B139" s="32"/>
      <c r="C139" s="196" t="s">
        <v>122</v>
      </c>
      <c r="D139" s="196" t="s">
        <v>167</v>
      </c>
      <c r="E139" s="197" t="s">
        <v>2938</v>
      </c>
      <c r="F139" s="198" t="s">
        <v>2939</v>
      </c>
      <c r="G139" s="199" t="s">
        <v>289</v>
      </c>
      <c r="H139" s="200">
        <v>1</v>
      </c>
      <c r="I139" s="201">
        <v>50.4</v>
      </c>
      <c r="J139" s="201">
        <f t="shared" ref="J139:J146" si="10">ROUND(I139*H139,2)</f>
        <v>50.4</v>
      </c>
      <c r="K139" s="202"/>
      <c r="L139" s="36"/>
      <c r="M139" s="203" t="s">
        <v>1</v>
      </c>
      <c r="N139" s="204" t="s">
        <v>39</v>
      </c>
      <c r="O139" s="205">
        <v>0</v>
      </c>
      <c r="P139" s="205">
        <f t="shared" ref="P139:P146" si="11">O139*H139</f>
        <v>0</v>
      </c>
      <c r="Q139" s="205">
        <v>0</v>
      </c>
      <c r="R139" s="205">
        <f t="shared" ref="R139:R146" si="12">Q139*H139</f>
        <v>0</v>
      </c>
      <c r="S139" s="205">
        <v>0</v>
      </c>
      <c r="T139" s="206">
        <f t="shared" ref="T139:T146" si="1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530</v>
      </c>
      <c r="AT139" s="207" t="s">
        <v>167</v>
      </c>
      <c r="AU139" s="207" t="s">
        <v>94</v>
      </c>
      <c r="AY139" s="17" t="s">
        <v>165</v>
      </c>
      <c r="BE139" s="208">
        <f t="shared" ref="BE139:BE146" si="14">IF(N139="základná",J139,0)</f>
        <v>0</v>
      </c>
      <c r="BF139" s="208">
        <f t="shared" ref="BF139:BF146" si="15">IF(N139="znížená",J139,0)</f>
        <v>50.4</v>
      </c>
      <c r="BG139" s="208">
        <f t="shared" ref="BG139:BG146" si="16">IF(N139="zákl. prenesená",J139,0)</f>
        <v>0</v>
      </c>
      <c r="BH139" s="208">
        <f t="shared" ref="BH139:BH146" si="17">IF(N139="zníž. prenesená",J139,0)</f>
        <v>0</v>
      </c>
      <c r="BI139" s="208">
        <f t="shared" ref="BI139:BI146" si="18">IF(N139="nulová",J139,0)</f>
        <v>0</v>
      </c>
      <c r="BJ139" s="17" t="s">
        <v>94</v>
      </c>
      <c r="BK139" s="208">
        <f t="shared" ref="BK139:BK146" si="19">ROUND(I139*H139,2)</f>
        <v>50.4</v>
      </c>
      <c r="BL139" s="17" t="s">
        <v>530</v>
      </c>
      <c r="BM139" s="207" t="s">
        <v>7</v>
      </c>
    </row>
    <row r="140" spans="1:65" s="2" customFormat="1" ht="16.5" customHeight="1">
      <c r="A140" s="31"/>
      <c r="B140" s="32"/>
      <c r="C140" s="196" t="s">
        <v>217</v>
      </c>
      <c r="D140" s="196" t="s">
        <v>167</v>
      </c>
      <c r="E140" s="197" t="s">
        <v>2940</v>
      </c>
      <c r="F140" s="198" t="s">
        <v>2941</v>
      </c>
      <c r="G140" s="199" t="s">
        <v>289</v>
      </c>
      <c r="H140" s="200">
        <v>1</v>
      </c>
      <c r="I140" s="201">
        <v>60.9</v>
      </c>
      <c r="J140" s="201">
        <f t="shared" si="10"/>
        <v>60.9</v>
      </c>
      <c r="K140" s="202"/>
      <c r="L140" s="36"/>
      <c r="M140" s="203" t="s">
        <v>1</v>
      </c>
      <c r="N140" s="204" t="s">
        <v>39</v>
      </c>
      <c r="O140" s="205">
        <v>0</v>
      </c>
      <c r="P140" s="205">
        <f t="shared" si="11"/>
        <v>0</v>
      </c>
      <c r="Q140" s="205">
        <v>0</v>
      </c>
      <c r="R140" s="205">
        <f t="shared" si="12"/>
        <v>0</v>
      </c>
      <c r="S140" s="205">
        <v>0</v>
      </c>
      <c r="T140" s="206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530</v>
      </c>
      <c r="AT140" s="207" t="s">
        <v>167</v>
      </c>
      <c r="AU140" s="207" t="s">
        <v>94</v>
      </c>
      <c r="AY140" s="17" t="s">
        <v>165</v>
      </c>
      <c r="BE140" s="208">
        <f t="shared" si="14"/>
        <v>0</v>
      </c>
      <c r="BF140" s="208">
        <f t="shared" si="15"/>
        <v>60.9</v>
      </c>
      <c r="BG140" s="208">
        <f t="shared" si="16"/>
        <v>0</v>
      </c>
      <c r="BH140" s="208">
        <f t="shared" si="17"/>
        <v>0</v>
      </c>
      <c r="BI140" s="208">
        <f t="shared" si="18"/>
        <v>0</v>
      </c>
      <c r="BJ140" s="17" t="s">
        <v>94</v>
      </c>
      <c r="BK140" s="208">
        <f t="shared" si="19"/>
        <v>60.9</v>
      </c>
      <c r="BL140" s="17" t="s">
        <v>530</v>
      </c>
      <c r="BM140" s="207" t="s">
        <v>297</v>
      </c>
    </row>
    <row r="141" spans="1:65" s="2" customFormat="1" ht="21.75" customHeight="1">
      <c r="A141" s="31"/>
      <c r="B141" s="32"/>
      <c r="C141" s="196" t="s">
        <v>225</v>
      </c>
      <c r="D141" s="196" t="s">
        <v>167</v>
      </c>
      <c r="E141" s="197" t="s">
        <v>2942</v>
      </c>
      <c r="F141" s="198" t="s">
        <v>2943</v>
      </c>
      <c r="G141" s="199" t="s">
        <v>289</v>
      </c>
      <c r="H141" s="200">
        <v>3</v>
      </c>
      <c r="I141" s="201">
        <v>61.49</v>
      </c>
      <c r="J141" s="201">
        <f t="shared" si="10"/>
        <v>184.47</v>
      </c>
      <c r="K141" s="202"/>
      <c r="L141" s="36"/>
      <c r="M141" s="203" t="s">
        <v>1</v>
      </c>
      <c r="N141" s="204" t="s">
        <v>39</v>
      </c>
      <c r="O141" s="205">
        <v>0</v>
      </c>
      <c r="P141" s="205">
        <f t="shared" si="11"/>
        <v>0</v>
      </c>
      <c r="Q141" s="205">
        <v>0</v>
      </c>
      <c r="R141" s="205">
        <f t="shared" si="12"/>
        <v>0</v>
      </c>
      <c r="S141" s="205">
        <v>0</v>
      </c>
      <c r="T141" s="206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530</v>
      </c>
      <c r="AT141" s="207" t="s">
        <v>167</v>
      </c>
      <c r="AU141" s="207" t="s">
        <v>94</v>
      </c>
      <c r="AY141" s="17" t="s">
        <v>165</v>
      </c>
      <c r="BE141" s="208">
        <f t="shared" si="14"/>
        <v>0</v>
      </c>
      <c r="BF141" s="208">
        <f t="shared" si="15"/>
        <v>184.47</v>
      </c>
      <c r="BG141" s="208">
        <f t="shared" si="16"/>
        <v>0</v>
      </c>
      <c r="BH141" s="208">
        <f t="shared" si="17"/>
        <v>0</v>
      </c>
      <c r="BI141" s="208">
        <f t="shared" si="18"/>
        <v>0</v>
      </c>
      <c r="BJ141" s="17" t="s">
        <v>94</v>
      </c>
      <c r="BK141" s="208">
        <f t="shared" si="19"/>
        <v>184.47</v>
      </c>
      <c r="BL141" s="17" t="s">
        <v>530</v>
      </c>
      <c r="BM141" s="207" t="s">
        <v>309</v>
      </c>
    </row>
    <row r="142" spans="1:65" s="2" customFormat="1" ht="16.5" customHeight="1">
      <c r="A142" s="31"/>
      <c r="B142" s="32"/>
      <c r="C142" s="196" t="s">
        <v>231</v>
      </c>
      <c r="D142" s="196" t="s">
        <v>167</v>
      </c>
      <c r="E142" s="197" t="s">
        <v>2944</v>
      </c>
      <c r="F142" s="198" t="s">
        <v>2945</v>
      </c>
      <c r="G142" s="199" t="s">
        <v>289</v>
      </c>
      <c r="H142" s="200">
        <v>2</v>
      </c>
      <c r="I142" s="201">
        <v>138.80000000000001</v>
      </c>
      <c r="J142" s="201">
        <f t="shared" si="10"/>
        <v>277.60000000000002</v>
      </c>
      <c r="K142" s="202"/>
      <c r="L142" s="36"/>
      <c r="M142" s="203" t="s">
        <v>1</v>
      </c>
      <c r="N142" s="204" t="s">
        <v>39</v>
      </c>
      <c r="O142" s="205">
        <v>0</v>
      </c>
      <c r="P142" s="205">
        <f t="shared" si="11"/>
        <v>0</v>
      </c>
      <c r="Q142" s="205">
        <v>0</v>
      </c>
      <c r="R142" s="205">
        <f t="shared" si="12"/>
        <v>0</v>
      </c>
      <c r="S142" s="205">
        <v>0</v>
      </c>
      <c r="T142" s="206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530</v>
      </c>
      <c r="AT142" s="207" t="s">
        <v>167</v>
      </c>
      <c r="AU142" s="207" t="s">
        <v>94</v>
      </c>
      <c r="AY142" s="17" t="s">
        <v>165</v>
      </c>
      <c r="BE142" s="208">
        <f t="shared" si="14"/>
        <v>0</v>
      </c>
      <c r="BF142" s="208">
        <f t="shared" si="15"/>
        <v>277.60000000000002</v>
      </c>
      <c r="BG142" s="208">
        <f t="shared" si="16"/>
        <v>0</v>
      </c>
      <c r="BH142" s="208">
        <f t="shared" si="17"/>
        <v>0</v>
      </c>
      <c r="BI142" s="208">
        <f t="shared" si="18"/>
        <v>0</v>
      </c>
      <c r="BJ142" s="17" t="s">
        <v>94</v>
      </c>
      <c r="BK142" s="208">
        <f t="shared" si="19"/>
        <v>277.60000000000002</v>
      </c>
      <c r="BL142" s="17" t="s">
        <v>530</v>
      </c>
      <c r="BM142" s="207" t="s">
        <v>322</v>
      </c>
    </row>
    <row r="143" spans="1:65" s="2" customFormat="1" ht="24.2" customHeight="1">
      <c r="A143" s="31"/>
      <c r="B143" s="32"/>
      <c r="C143" s="196" t="s">
        <v>238</v>
      </c>
      <c r="D143" s="196" t="s">
        <v>167</v>
      </c>
      <c r="E143" s="197" t="s">
        <v>2946</v>
      </c>
      <c r="F143" s="198" t="s">
        <v>2947</v>
      </c>
      <c r="G143" s="199" t="s">
        <v>289</v>
      </c>
      <c r="H143" s="200">
        <v>1</v>
      </c>
      <c r="I143" s="201">
        <v>62.49</v>
      </c>
      <c r="J143" s="201">
        <f t="shared" si="10"/>
        <v>62.49</v>
      </c>
      <c r="K143" s="202"/>
      <c r="L143" s="36"/>
      <c r="M143" s="203" t="s">
        <v>1</v>
      </c>
      <c r="N143" s="204" t="s">
        <v>39</v>
      </c>
      <c r="O143" s="205">
        <v>0</v>
      </c>
      <c r="P143" s="205">
        <f t="shared" si="11"/>
        <v>0</v>
      </c>
      <c r="Q143" s="205">
        <v>0</v>
      </c>
      <c r="R143" s="205">
        <f t="shared" si="12"/>
        <v>0</v>
      </c>
      <c r="S143" s="205">
        <v>0</v>
      </c>
      <c r="T143" s="206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530</v>
      </c>
      <c r="AT143" s="207" t="s">
        <v>167</v>
      </c>
      <c r="AU143" s="207" t="s">
        <v>94</v>
      </c>
      <c r="AY143" s="17" t="s">
        <v>165</v>
      </c>
      <c r="BE143" s="208">
        <f t="shared" si="14"/>
        <v>0</v>
      </c>
      <c r="BF143" s="208">
        <f t="shared" si="15"/>
        <v>62.49</v>
      </c>
      <c r="BG143" s="208">
        <f t="shared" si="16"/>
        <v>0</v>
      </c>
      <c r="BH143" s="208">
        <f t="shared" si="17"/>
        <v>0</v>
      </c>
      <c r="BI143" s="208">
        <f t="shared" si="18"/>
        <v>0</v>
      </c>
      <c r="BJ143" s="17" t="s">
        <v>94</v>
      </c>
      <c r="BK143" s="208">
        <f t="shared" si="19"/>
        <v>62.49</v>
      </c>
      <c r="BL143" s="17" t="s">
        <v>530</v>
      </c>
      <c r="BM143" s="207" t="s">
        <v>330</v>
      </c>
    </row>
    <row r="144" spans="1:65" s="2" customFormat="1" ht="16.5" customHeight="1">
      <c r="A144" s="31"/>
      <c r="B144" s="32"/>
      <c r="C144" s="196" t="s">
        <v>244</v>
      </c>
      <c r="D144" s="196" t="s">
        <v>167</v>
      </c>
      <c r="E144" s="197" t="s">
        <v>2948</v>
      </c>
      <c r="F144" s="198" t="s">
        <v>2949</v>
      </c>
      <c r="G144" s="199" t="s">
        <v>289</v>
      </c>
      <c r="H144" s="200">
        <v>1</v>
      </c>
      <c r="I144" s="201">
        <v>56.97</v>
      </c>
      <c r="J144" s="201">
        <f t="shared" si="10"/>
        <v>56.97</v>
      </c>
      <c r="K144" s="202"/>
      <c r="L144" s="36"/>
      <c r="M144" s="203" t="s">
        <v>1</v>
      </c>
      <c r="N144" s="204" t="s">
        <v>39</v>
      </c>
      <c r="O144" s="205">
        <v>0</v>
      </c>
      <c r="P144" s="205">
        <f t="shared" si="11"/>
        <v>0</v>
      </c>
      <c r="Q144" s="205">
        <v>0</v>
      </c>
      <c r="R144" s="205">
        <f t="shared" si="12"/>
        <v>0</v>
      </c>
      <c r="S144" s="205">
        <v>0</v>
      </c>
      <c r="T144" s="206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530</v>
      </c>
      <c r="AT144" s="207" t="s">
        <v>167</v>
      </c>
      <c r="AU144" s="207" t="s">
        <v>94</v>
      </c>
      <c r="AY144" s="17" t="s">
        <v>165</v>
      </c>
      <c r="BE144" s="208">
        <f t="shared" si="14"/>
        <v>0</v>
      </c>
      <c r="BF144" s="208">
        <f t="shared" si="15"/>
        <v>56.97</v>
      </c>
      <c r="BG144" s="208">
        <f t="shared" si="16"/>
        <v>0</v>
      </c>
      <c r="BH144" s="208">
        <f t="shared" si="17"/>
        <v>0</v>
      </c>
      <c r="BI144" s="208">
        <f t="shared" si="18"/>
        <v>0</v>
      </c>
      <c r="BJ144" s="17" t="s">
        <v>94</v>
      </c>
      <c r="BK144" s="208">
        <f t="shared" si="19"/>
        <v>56.97</v>
      </c>
      <c r="BL144" s="17" t="s">
        <v>530</v>
      </c>
      <c r="BM144" s="207" t="s">
        <v>345</v>
      </c>
    </row>
    <row r="145" spans="1:65" s="2" customFormat="1" ht="16.5" customHeight="1">
      <c r="A145" s="31"/>
      <c r="B145" s="32"/>
      <c r="C145" s="196" t="s">
        <v>257</v>
      </c>
      <c r="D145" s="196" t="s">
        <v>167</v>
      </c>
      <c r="E145" s="197" t="s">
        <v>2950</v>
      </c>
      <c r="F145" s="198" t="s">
        <v>2951</v>
      </c>
      <c r="G145" s="199" t="s">
        <v>289</v>
      </c>
      <c r="H145" s="200">
        <v>2</v>
      </c>
      <c r="I145" s="201">
        <v>317.75</v>
      </c>
      <c r="J145" s="201">
        <f t="shared" si="10"/>
        <v>635.5</v>
      </c>
      <c r="K145" s="202"/>
      <c r="L145" s="36"/>
      <c r="M145" s="203" t="s">
        <v>1</v>
      </c>
      <c r="N145" s="204" t="s">
        <v>39</v>
      </c>
      <c r="O145" s="205">
        <v>0</v>
      </c>
      <c r="P145" s="205">
        <f t="shared" si="11"/>
        <v>0</v>
      </c>
      <c r="Q145" s="205">
        <v>0</v>
      </c>
      <c r="R145" s="205">
        <f t="shared" si="12"/>
        <v>0</v>
      </c>
      <c r="S145" s="205">
        <v>0</v>
      </c>
      <c r="T145" s="206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530</v>
      </c>
      <c r="AT145" s="207" t="s">
        <v>167</v>
      </c>
      <c r="AU145" s="207" t="s">
        <v>94</v>
      </c>
      <c r="AY145" s="17" t="s">
        <v>165</v>
      </c>
      <c r="BE145" s="208">
        <f t="shared" si="14"/>
        <v>0</v>
      </c>
      <c r="BF145" s="208">
        <f t="shared" si="15"/>
        <v>635.5</v>
      </c>
      <c r="BG145" s="208">
        <f t="shared" si="16"/>
        <v>0</v>
      </c>
      <c r="BH145" s="208">
        <f t="shared" si="17"/>
        <v>0</v>
      </c>
      <c r="BI145" s="208">
        <f t="shared" si="18"/>
        <v>0</v>
      </c>
      <c r="BJ145" s="17" t="s">
        <v>94</v>
      </c>
      <c r="BK145" s="208">
        <f t="shared" si="19"/>
        <v>635.5</v>
      </c>
      <c r="BL145" s="17" t="s">
        <v>530</v>
      </c>
      <c r="BM145" s="207" t="s">
        <v>358</v>
      </c>
    </row>
    <row r="146" spans="1:65" s="2" customFormat="1" ht="16.5" customHeight="1">
      <c r="A146" s="31"/>
      <c r="B146" s="32"/>
      <c r="C146" s="196" t="s">
        <v>267</v>
      </c>
      <c r="D146" s="196" t="s">
        <v>167</v>
      </c>
      <c r="E146" s="197" t="s">
        <v>2952</v>
      </c>
      <c r="F146" s="198" t="s">
        <v>2953</v>
      </c>
      <c r="G146" s="199" t="s">
        <v>289</v>
      </c>
      <c r="H146" s="200">
        <v>1</v>
      </c>
      <c r="I146" s="201">
        <v>294.74</v>
      </c>
      <c r="J146" s="201">
        <f t="shared" si="10"/>
        <v>294.74</v>
      </c>
      <c r="K146" s="202"/>
      <c r="L146" s="36"/>
      <c r="M146" s="203" t="s">
        <v>1</v>
      </c>
      <c r="N146" s="204" t="s">
        <v>39</v>
      </c>
      <c r="O146" s="205">
        <v>0</v>
      </c>
      <c r="P146" s="205">
        <f t="shared" si="11"/>
        <v>0</v>
      </c>
      <c r="Q146" s="205">
        <v>0</v>
      </c>
      <c r="R146" s="205">
        <f t="shared" si="12"/>
        <v>0</v>
      </c>
      <c r="S146" s="205">
        <v>0</v>
      </c>
      <c r="T146" s="206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530</v>
      </c>
      <c r="AT146" s="207" t="s">
        <v>167</v>
      </c>
      <c r="AU146" s="207" t="s">
        <v>94</v>
      </c>
      <c r="AY146" s="17" t="s">
        <v>165</v>
      </c>
      <c r="BE146" s="208">
        <f t="shared" si="14"/>
        <v>0</v>
      </c>
      <c r="BF146" s="208">
        <f t="shared" si="15"/>
        <v>294.74</v>
      </c>
      <c r="BG146" s="208">
        <f t="shared" si="16"/>
        <v>0</v>
      </c>
      <c r="BH146" s="208">
        <f t="shared" si="17"/>
        <v>0</v>
      </c>
      <c r="BI146" s="208">
        <f t="shared" si="18"/>
        <v>0</v>
      </c>
      <c r="BJ146" s="17" t="s">
        <v>94</v>
      </c>
      <c r="BK146" s="208">
        <f t="shared" si="19"/>
        <v>294.74</v>
      </c>
      <c r="BL146" s="17" t="s">
        <v>530</v>
      </c>
      <c r="BM146" s="207" t="s">
        <v>368</v>
      </c>
    </row>
    <row r="147" spans="1:65" s="12" customFormat="1" ht="22.9" customHeight="1">
      <c r="B147" s="181"/>
      <c r="C147" s="182"/>
      <c r="D147" s="183" t="s">
        <v>72</v>
      </c>
      <c r="E147" s="194" t="s">
        <v>2954</v>
      </c>
      <c r="F147" s="194" t="s">
        <v>2955</v>
      </c>
      <c r="G147" s="182"/>
      <c r="H147" s="182"/>
      <c r="I147" s="182"/>
      <c r="J147" s="195">
        <f>BK147</f>
        <v>375</v>
      </c>
      <c r="K147" s="182"/>
      <c r="L147" s="186"/>
      <c r="M147" s="187"/>
      <c r="N147" s="188"/>
      <c r="O147" s="188"/>
      <c r="P147" s="189">
        <f>SUM(P148:P149)</f>
        <v>0</v>
      </c>
      <c r="Q147" s="188"/>
      <c r="R147" s="189">
        <f>SUM(R148:R149)</f>
        <v>0</v>
      </c>
      <c r="S147" s="188"/>
      <c r="T147" s="190">
        <f>SUM(T148:T149)</f>
        <v>0</v>
      </c>
      <c r="AR147" s="191" t="s">
        <v>81</v>
      </c>
      <c r="AT147" s="192" t="s">
        <v>72</v>
      </c>
      <c r="AU147" s="192" t="s">
        <v>81</v>
      </c>
      <c r="AY147" s="191" t="s">
        <v>165</v>
      </c>
      <c r="BK147" s="193">
        <f>SUM(BK148:BK149)</f>
        <v>375</v>
      </c>
    </row>
    <row r="148" spans="1:65" s="2" customFormat="1" ht="16.5" customHeight="1">
      <c r="A148" s="31"/>
      <c r="B148" s="32"/>
      <c r="C148" s="196" t="s">
        <v>273</v>
      </c>
      <c r="D148" s="196" t="s">
        <v>167</v>
      </c>
      <c r="E148" s="197" t="s">
        <v>2956</v>
      </c>
      <c r="F148" s="198" t="s">
        <v>2957</v>
      </c>
      <c r="G148" s="199" t="s">
        <v>289</v>
      </c>
      <c r="H148" s="200">
        <v>1</v>
      </c>
      <c r="I148" s="201">
        <v>375</v>
      </c>
      <c r="J148" s="201">
        <f>ROUND(I148*H148,2)</f>
        <v>375</v>
      </c>
      <c r="K148" s="202"/>
      <c r="L148" s="36"/>
      <c r="M148" s="203" t="s">
        <v>1</v>
      </c>
      <c r="N148" s="204" t="s">
        <v>39</v>
      </c>
      <c r="O148" s="205">
        <v>0</v>
      </c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530</v>
      </c>
      <c r="AT148" s="207" t="s">
        <v>167</v>
      </c>
      <c r="AU148" s="207" t="s">
        <v>94</v>
      </c>
      <c r="AY148" s="17" t="s">
        <v>165</v>
      </c>
      <c r="BE148" s="208">
        <f>IF(N148="základná",J148,0)</f>
        <v>0</v>
      </c>
      <c r="BF148" s="208">
        <f>IF(N148="znížená",J148,0)</f>
        <v>375</v>
      </c>
      <c r="BG148" s="208">
        <f>IF(N148="zákl. prenesená",J148,0)</f>
        <v>0</v>
      </c>
      <c r="BH148" s="208">
        <f>IF(N148="zníž. prenesená",J148,0)</f>
        <v>0</v>
      </c>
      <c r="BI148" s="208">
        <f>IF(N148="nulová",J148,0)</f>
        <v>0</v>
      </c>
      <c r="BJ148" s="17" t="s">
        <v>94</v>
      </c>
      <c r="BK148" s="208">
        <f>ROUND(I148*H148,2)</f>
        <v>375</v>
      </c>
      <c r="BL148" s="17" t="s">
        <v>530</v>
      </c>
      <c r="BM148" s="207" t="s">
        <v>377</v>
      </c>
    </row>
    <row r="149" spans="1:65" s="2" customFormat="1" ht="19.5">
      <c r="A149" s="31"/>
      <c r="B149" s="32"/>
      <c r="C149" s="33"/>
      <c r="D149" s="211" t="s">
        <v>1103</v>
      </c>
      <c r="E149" s="33"/>
      <c r="F149" s="253" t="s">
        <v>2958</v>
      </c>
      <c r="G149" s="33"/>
      <c r="H149" s="33"/>
      <c r="I149" s="33"/>
      <c r="J149" s="33"/>
      <c r="K149" s="33"/>
      <c r="L149" s="36"/>
      <c r="M149" s="254"/>
      <c r="N149" s="255"/>
      <c r="O149" s="72"/>
      <c r="P149" s="72"/>
      <c r="Q149" s="72"/>
      <c r="R149" s="72"/>
      <c r="S149" s="72"/>
      <c r="T149" s="73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7" t="s">
        <v>1103</v>
      </c>
      <c r="AU149" s="17" t="s">
        <v>94</v>
      </c>
    </row>
    <row r="150" spans="1:65" s="12" customFormat="1" ht="22.9" customHeight="1">
      <c r="B150" s="181"/>
      <c r="C150" s="182"/>
      <c r="D150" s="183" t="s">
        <v>72</v>
      </c>
      <c r="E150" s="194" t="s">
        <v>2040</v>
      </c>
      <c r="F150" s="194" t="s">
        <v>2959</v>
      </c>
      <c r="G150" s="182"/>
      <c r="H150" s="182"/>
      <c r="I150" s="182"/>
      <c r="J150" s="195">
        <f>BK150</f>
        <v>1627.14</v>
      </c>
      <c r="K150" s="182"/>
      <c r="L150" s="186"/>
      <c r="M150" s="187"/>
      <c r="N150" s="188"/>
      <c r="O150" s="188"/>
      <c r="P150" s="189">
        <f>SUM(P151:P154)</f>
        <v>0</v>
      </c>
      <c r="Q150" s="188"/>
      <c r="R150" s="189">
        <f>SUM(R151:R154)</f>
        <v>0</v>
      </c>
      <c r="S150" s="188"/>
      <c r="T150" s="190">
        <f>SUM(T151:T154)</f>
        <v>0</v>
      </c>
      <c r="AR150" s="191" t="s">
        <v>180</v>
      </c>
      <c r="AT150" s="192" t="s">
        <v>72</v>
      </c>
      <c r="AU150" s="192" t="s">
        <v>81</v>
      </c>
      <c r="AY150" s="191" t="s">
        <v>165</v>
      </c>
      <c r="BK150" s="193">
        <f>SUM(BK151:BK154)</f>
        <v>1627.14</v>
      </c>
    </row>
    <row r="151" spans="1:65" s="2" customFormat="1" ht="16.5" customHeight="1">
      <c r="A151" s="31"/>
      <c r="B151" s="32"/>
      <c r="C151" s="196" t="s">
        <v>281</v>
      </c>
      <c r="D151" s="196" t="s">
        <v>167</v>
      </c>
      <c r="E151" s="197" t="s">
        <v>2960</v>
      </c>
      <c r="F151" s="198" t="s">
        <v>2961</v>
      </c>
      <c r="G151" s="199" t="s">
        <v>2466</v>
      </c>
      <c r="H151" s="200">
        <v>1</v>
      </c>
      <c r="I151" s="201">
        <v>680.86</v>
      </c>
      <c r="J151" s="201">
        <f>ROUND(I151*H151,2)</f>
        <v>680.86</v>
      </c>
      <c r="K151" s="202"/>
      <c r="L151" s="36"/>
      <c r="M151" s="203" t="s">
        <v>1</v>
      </c>
      <c r="N151" s="204" t="s">
        <v>39</v>
      </c>
      <c r="O151" s="205">
        <v>0</v>
      </c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530</v>
      </c>
      <c r="AT151" s="207" t="s">
        <v>167</v>
      </c>
      <c r="AU151" s="207" t="s">
        <v>94</v>
      </c>
      <c r="AY151" s="17" t="s">
        <v>165</v>
      </c>
      <c r="BE151" s="208">
        <f>IF(N151="základná",J151,0)</f>
        <v>0</v>
      </c>
      <c r="BF151" s="208">
        <f>IF(N151="znížená",J151,0)</f>
        <v>680.86</v>
      </c>
      <c r="BG151" s="208">
        <f>IF(N151="zákl. prenesená",J151,0)</f>
        <v>0</v>
      </c>
      <c r="BH151" s="208">
        <f>IF(N151="zníž. prenesená",J151,0)</f>
        <v>0</v>
      </c>
      <c r="BI151" s="208">
        <f>IF(N151="nulová",J151,0)</f>
        <v>0</v>
      </c>
      <c r="BJ151" s="17" t="s">
        <v>94</v>
      </c>
      <c r="BK151" s="208">
        <f>ROUND(I151*H151,2)</f>
        <v>680.86</v>
      </c>
      <c r="BL151" s="17" t="s">
        <v>530</v>
      </c>
      <c r="BM151" s="207" t="s">
        <v>386</v>
      </c>
    </row>
    <row r="152" spans="1:65" s="2" customFormat="1" ht="16.5" customHeight="1">
      <c r="A152" s="31"/>
      <c r="B152" s="32"/>
      <c r="C152" s="196" t="s">
        <v>7</v>
      </c>
      <c r="D152" s="196" t="s">
        <v>167</v>
      </c>
      <c r="E152" s="197" t="s">
        <v>2962</v>
      </c>
      <c r="F152" s="198" t="s">
        <v>2963</v>
      </c>
      <c r="G152" s="199" t="s">
        <v>2466</v>
      </c>
      <c r="H152" s="200">
        <v>1</v>
      </c>
      <c r="I152" s="201">
        <v>535.23</v>
      </c>
      <c r="J152" s="201">
        <f>ROUND(I152*H152,2)</f>
        <v>535.23</v>
      </c>
      <c r="K152" s="202"/>
      <c r="L152" s="36"/>
      <c r="M152" s="203" t="s">
        <v>1</v>
      </c>
      <c r="N152" s="204" t="s">
        <v>39</v>
      </c>
      <c r="O152" s="205">
        <v>0</v>
      </c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530</v>
      </c>
      <c r="AT152" s="207" t="s">
        <v>167</v>
      </c>
      <c r="AU152" s="207" t="s">
        <v>94</v>
      </c>
      <c r="AY152" s="17" t="s">
        <v>165</v>
      </c>
      <c r="BE152" s="208">
        <f>IF(N152="základná",J152,0)</f>
        <v>0</v>
      </c>
      <c r="BF152" s="208">
        <f>IF(N152="znížená",J152,0)</f>
        <v>535.23</v>
      </c>
      <c r="BG152" s="208">
        <f>IF(N152="zákl. prenesená",J152,0)</f>
        <v>0</v>
      </c>
      <c r="BH152" s="208">
        <f>IF(N152="zníž. prenesená",J152,0)</f>
        <v>0</v>
      </c>
      <c r="BI152" s="208">
        <f>IF(N152="nulová",J152,0)</f>
        <v>0</v>
      </c>
      <c r="BJ152" s="17" t="s">
        <v>94</v>
      </c>
      <c r="BK152" s="208">
        <f>ROUND(I152*H152,2)</f>
        <v>535.23</v>
      </c>
      <c r="BL152" s="17" t="s">
        <v>530</v>
      </c>
      <c r="BM152" s="207" t="s">
        <v>394</v>
      </c>
    </row>
    <row r="153" spans="1:65" s="2" customFormat="1" ht="16.5" customHeight="1">
      <c r="A153" s="31"/>
      <c r="B153" s="32"/>
      <c r="C153" s="196" t="s">
        <v>293</v>
      </c>
      <c r="D153" s="196" t="s">
        <v>167</v>
      </c>
      <c r="E153" s="197" t="s">
        <v>2964</v>
      </c>
      <c r="F153" s="198" t="s">
        <v>2965</v>
      </c>
      <c r="G153" s="199" t="s">
        <v>2466</v>
      </c>
      <c r="H153" s="200">
        <v>1</v>
      </c>
      <c r="I153" s="201">
        <v>285.60000000000002</v>
      </c>
      <c r="J153" s="201">
        <f>ROUND(I153*H153,2)</f>
        <v>285.60000000000002</v>
      </c>
      <c r="K153" s="202"/>
      <c r="L153" s="36"/>
      <c r="M153" s="203" t="s">
        <v>1</v>
      </c>
      <c r="N153" s="204" t="s">
        <v>39</v>
      </c>
      <c r="O153" s="205">
        <v>0</v>
      </c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530</v>
      </c>
      <c r="AT153" s="207" t="s">
        <v>167</v>
      </c>
      <c r="AU153" s="207" t="s">
        <v>94</v>
      </c>
      <c r="AY153" s="17" t="s">
        <v>165</v>
      </c>
      <c r="BE153" s="208">
        <f>IF(N153="základná",J153,0)</f>
        <v>0</v>
      </c>
      <c r="BF153" s="208">
        <f>IF(N153="znížená",J153,0)</f>
        <v>285.60000000000002</v>
      </c>
      <c r="BG153" s="208">
        <f>IF(N153="zákl. prenesená",J153,0)</f>
        <v>0</v>
      </c>
      <c r="BH153" s="208">
        <f>IF(N153="zníž. prenesená",J153,0)</f>
        <v>0</v>
      </c>
      <c r="BI153" s="208">
        <f>IF(N153="nulová",J153,0)</f>
        <v>0</v>
      </c>
      <c r="BJ153" s="17" t="s">
        <v>94</v>
      </c>
      <c r="BK153" s="208">
        <f>ROUND(I153*H153,2)</f>
        <v>285.60000000000002</v>
      </c>
      <c r="BL153" s="17" t="s">
        <v>530</v>
      </c>
      <c r="BM153" s="207" t="s">
        <v>406</v>
      </c>
    </row>
    <row r="154" spans="1:65" s="2" customFormat="1" ht="16.5" customHeight="1">
      <c r="A154" s="31"/>
      <c r="B154" s="32"/>
      <c r="C154" s="196" t="s">
        <v>297</v>
      </c>
      <c r="D154" s="196" t="s">
        <v>167</v>
      </c>
      <c r="E154" s="197" t="s">
        <v>2966</v>
      </c>
      <c r="F154" s="198" t="s">
        <v>2967</v>
      </c>
      <c r="G154" s="199" t="s">
        <v>2466</v>
      </c>
      <c r="H154" s="200">
        <v>1</v>
      </c>
      <c r="I154" s="201">
        <v>125.45</v>
      </c>
      <c r="J154" s="201">
        <f>ROUND(I154*H154,2)</f>
        <v>125.45</v>
      </c>
      <c r="K154" s="202"/>
      <c r="L154" s="36"/>
      <c r="M154" s="203" t="s">
        <v>1</v>
      </c>
      <c r="N154" s="204" t="s">
        <v>39</v>
      </c>
      <c r="O154" s="205">
        <v>0</v>
      </c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530</v>
      </c>
      <c r="AT154" s="207" t="s">
        <v>167</v>
      </c>
      <c r="AU154" s="207" t="s">
        <v>94</v>
      </c>
      <c r="AY154" s="17" t="s">
        <v>165</v>
      </c>
      <c r="BE154" s="208">
        <f>IF(N154="základná",J154,0)</f>
        <v>0</v>
      </c>
      <c r="BF154" s="208">
        <f>IF(N154="znížená",J154,0)</f>
        <v>125.45</v>
      </c>
      <c r="BG154" s="208">
        <f>IF(N154="zákl. prenesená",J154,0)</f>
        <v>0</v>
      </c>
      <c r="BH154" s="208">
        <f>IF(N154="zníž. prenesená",J154,0)</f>
        <v>0</v>
      </c>
      <c r="BI154" s="208">
        <f>IF(N154="nulová",J154,0)</f>
        <v>0</v>
      </c>
      <c r="BJ154" s="17" t="s">
        <v>94</v>
      </c>
      <c r="BK154" s="208">
        <f>ROUND(I154*H154,2)</f>
        <v>125.45</v>
      </c>
      <c r="BL154" s="17" t="s">
        <v>530</v>
      </c>
      <c r="BM154" s="207" t="s">
        <v>422</v>
      </c>
    </row>
    <row r="155" spans="1:65" s="12" customFormat="1" ht="22.9" customHeight="1">
      <c r="B155" s="181"/>
      <c r="C155" s="182"/>
      <c r="D155" s="183" t="s">
        <v>72</v>
      </c>
      <c r="E155" s="194" t="s">
        <v>2968</v>
      </c>
      <c r="F155" s="194" t="s">
        <v>628</v>
      </c>
      <c r="G155" s="182"/>
      <c r="H155" s="182"/>
      <c r="I155" s="182"/>
      <c r="J155" s="195">
        <f>BK155</f>
        <v>1835</v>
      </c>
      <c r="K155" s="182"/>
      <c r="L155" s="186"/>
      <c r="M155" s="187"/>
      <c r="N155" s="188"/>
      <c r="O155" s="188"/>
      <c r="P155" s="189">
        <f>SUM(P156:P162)</f>
        <v>0</v>
      </c>
      <c r="Q155" s="188"/>
      <c r="R155" s="189">
        <f>SUM(R156:R162)</f>
        <v>0</v>
      </c>
      <c r="S155" s="188"/>
      <c r="T155" s="190">
        <f>SUM(T156:T162)</f>
        <v>0</v>
      </c>
      <c r="AR155" s="191" t="s">
        <v>81</v>
      </c>
      <c r="AT155" s="192" t="s">
        <v>72</v>
      </c>
      <c r="AU155" s="192" t="s">
        <v>81</v>
      </c>
      <c r="AY155" s="191" t="s">
        <v>165</v>
      </c>
      <c r="BK155" s="193">
        <f>SUM(BK156:BK162)</f>
        <v>1835</v>
      </c>
    </row>
    <row r="156" spans="1:65" s="2" customFormat="1" ht="16.5" customHeight="1">
      <c r="A156" s="31"/>
      <c r="B156" s="32"/>
      <c r="C156" s="196" t="s">
        <v>304</v>
      </c>
      <c r="D156" s="196" t="s">
        <v>167</v>
      </c>
      <c r="E156" s="197" t="s">
        <v>2969</v>
      </c>
      <c r="F156" s="198" t="s">
        <v>2970</v>
      </c>
      <c r="G156" s="199" t="s">
        <v>2971</v>
      </c>
      <c r="H156" s="200">
        <v>1</v>
      </c>
      <c r="I156" s="201">
        <v>85</v>
      </c>
      <c r="J156" s="201">
        <f t="shared" ref="J156:J162" si="20">ROUND(I156*H156,2)</f>
        <v>85</v>
      </c>
      <c r="K156" s="202"/>
      <c r="L156" s="36"/>
      <c r="M156" s="203" t="s">
        <v>1</v>
      </c>
      <c r="N156" s="204" t="s">
        <v>39</v>
      </c>
      <c r="O156" s="205">
        <v>0</v>
      </c>
      <c r="P156" s="205">
        <f t="shared" ref="P156:P162" si="21">O156*H156</f>
        <v>0</v>
      </c>
      <c r="Q156" s="205">
        <v>0</v>
      </c>
      <c r="R156" s="205">
        <f t="shared" ref="R156:R162" si="22">Q156*H156</f>
        <v>0</v>
      </c>
      <c r="S156" s="205">
        <v>0</v>
      </c>
      <c r="T156" s="206">
        <f t="shared" ref="T156:T162" si="23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530</v>
      </c>
      <c r="AT156" s="207" t="s">
        <v>167</v>
      </c>
      <c r="AU156" s="207" t="s">
        <v>94</v>
      </c>
      <c r="AY156" s="17" t="s">
        <v>165</v>
      </c>
      <c r="BE156" s="208">
        <f t="shared" ref="BE156:BE162" si="24">IF(N156="základná",J156,0)</f>
        <v>0</v>
      </c>
      <c r="BF156" s="208">
        <f t="shared" ref="BF156:BF162" si="25">IF(N156="znížená",J156,0)</f>
        <v>85</v>
      </c>
      <c r="BG156" s="208">
        <f t="shared" ref="BG156:BG162" si="26">IF(N156="zákl. prenesená",J156,0)</f>
        <v>0</v>
      </c>
      <c r="BH156" s="208">
        <f t="shared" ref="BH156:BH162" si="27">IF(N156="zníž. prenesená",J156,0)</f>
        <v>0</v>
      </c>
      <c r="BI156" s="208">
        <f t="shared" ref="BI156:BI162" si="28">IF(N156="nulová",J156,0)</f>
        <v>0</v>
      </c>
      <c r="BJ156" s="17" t="s">
        <v>94</v>
      </c>
      <c r="BK156" s="208">
        <f t="shared" ref="BK156:BK162" si="29">ROUND(I156*H156,2)</f>
        <v>85</v>
      </c>
      <c r="BL156" s="17" t="s">
        <v>530</v>
      </c>
      <c r="BM156" s="207" t="s">
        <v>432</v>
      </c>
    </row>
    <row r="157" spans="1:65" s="2" customFormat="1" ht="16.5" customHeight="1">
      <c r="A157" s="31"/>
      <c r="B157" s="32"/>
      <c r="C157" s="196" t="s">
        <v>309</v>
      </c>
      <c r="D157" s="196" t="s">
        <v>167</v>
      </c>
      <c r="E157" s="197" t="s">
        <v>2972</v>
      </c>
      <c r="F157" s="198" t="s">
        <v>2973</v>
      </c>
      <c r="G157" s="199" t="s">
        <v>2971</v>
      </c>
      <c r="H157" s="200">
        <v>1</v>
      </c>
      <c r="I157" s="201">
        <v>225</v>
      </c>
      <c r="J157" s="201">
        <f t="shared" si="20"/>
        <v>225</v>
      </c>
      <c r="K157" s="202"/>
      <c r="L157" s="36"/>
      <c r="M157" s="203" t="s">
        <v>1</v>
      </c>
      <c r="N157" s="204" t="s">
        <v>39</v>
      </c>
      <c r="O157" s="205">
        <v>0</v>
      </c>
      <c r="P157" s="205">
        <f t="shared" si="21"/>
        <v>0</v>
      </c>
      <c r="Q157" s="205">
        <v>0</v>
      </c>
      <c r="R157" s="205">
        <f t="shared" si="22"/>
        <v>0</v>
      </c>
      <c r="S157" s="205">
        <v>0</v>
      </c>
      <c r="T157" s="206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530</v>
      </c>
      <c r="AT157" s="207" t="s">
        <v>167</v>
      </c>
      <c r="AU157" s="207" t="s">
        <v>94</v>
      </c>
      <c r="AY157" s="17" t="s">
        <v>165</v>
      </c>
      <c r="BE157" s="208">
        <f t="shared" si="24"/>
        <v>0</v>
      </c>
      <c r="BF157" s="208">
        <f t="shared" si="25"/>
        <v>225</v>
      </c>
      <c r="BG157" s="208">
        <f t="shared" si="26"/>
        <v>0</v>
      </c>
      <c r="BH157" s="208">
        <f t="shared" si="27"/>
        <v>0</v>
      </c>
      <c r="BI157" s="208">
        <f t="shared" si="28"/>
        <v>0</v>
      </c>
      <c r="BJ157" s="17" t="s">
        <v>94</v>
      </c>
      <c r="BK157" s="208">
        <f t="shared" si="29"/>
        <v>225</v>
      </c>
      <c r="BL157" s="17" t="s">
        <v>530</v>
      </c>
      <c r="BM157" s="207" t="s">
        <v>442</v>
      </c>
    </row>
    <row r="158" spans="1:65" s="2" customFormat="1" ht="24.2" customHeight="1">
      <c r="A158" s="31"/>
      <c r="B158" s="32"/>
      <c r="C158" s="196" t="s">
        <v>317</v>
      </c>
      <c r="D158" s="196" t="s">
        <v>167</v>
      </c>
      <c r="E158" s="197" t="s">
        <v>2974</v>
      </c>
      <c r="F158" s="198" t="s">
        <v>2975</v>
      </c>
      <c r="G158" s="199" t="s">
        <v>2971</v>
      </c>
      <c r="H158" s="200">
        <v>1</v>
      </c>
      <c r="I158" s="201">
        <v>550</v>
      </c>
      <c r="J158" s="201">
        <f t="shared" si="20"/>
        <v>550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21"/>
        <v>0</v>
      </c>
      <c r="Q158" s="205">
        <v>0</v>
      </c>
      <c r="R158" s="205">
        <f t="shared" si="22"/>
        <v>0</v>
      </c>
      <c r="S158" s="205">
        <v>0</v>
      </c>
      <c r="T158" s="206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94</v>
      </c>
      <c r="AY158" s="17" t="s">
        <v>165</v>
      </c>
      <c r="BE158" s="208">
        <f t="shared" si="24"/>
        <v>0</v>
      </c>
      <c r="BF158" s="208">
        <f t="shared" si="25"/>
        <v>550</v>
      </c>
      <c r="BG158" s="208">
        <f t="shared" si="26"/>
        <v>0</v>
      </c>
      <c r="BH158" s="208">
        <f t="shared" si="27"/>
        <v>0</v>
      </c>
      <c r="BI158" s="208">
        <f t="shared" si="28"/>
        <v>0</v>
      </c>
      <c r="BJ158" s="17" t="s">
        <v>94</v>
      </c>
      <c r="BK158" s="208">
        <f t="shared" si="29"/>
        <v>550</v>
      </c>
      <c r="BL158" s="17" t="s">
        <v>530</v>
      </c>
      <c r="BM158" s="207" t="s">
        <v>452</v>
      </c>
    </row>
    <row r="159" spans="1:65" s="2" customFormat="1" ht="16.5" customHeight="1">
      <c r="A159" s="31"/>
      <c r="B159" s="32"/>
      <c r="C159" s="196" t="s">
        <v>322</v>
      </c>
      <c r="D159" s="196" t="s">
        <v>167</v>
      </c>
      <c r="E159" s="197" t="s">
        <v>2976</v>
      </c>
      <c r="F159" s="198" t="s">
        <v>2977</v>
      </c>
      <c r="G159" s="199" t="s">
        <v>2971</v>
      </c>
      <c r="H159" s="200">
        <v>1</v>
      </c>
      <c r="I159" s="201">
        <v>125</v>
      </c>
      <c r="J159" s="201">
        <f t="shared" si="20"/>
        <v>125</v>
      </c>
      <c r="K159" s="202"/>
      <c r="L159" s="36"/>
      <c r="M159" s="203" t="s">
        <v>1</v>
      </c>
      <c r="N159" s="204" t="s">
        <v>39</v>
      </c>
      <c r="O159" s="205">
        <v>0</v>
      </c>
      <c r="P159" s="205">
        <f t="shared" si="21"/>
        <v>0</v>
      </c>
      <c r="Q159" s="205">
        <v>0</v>
      </c>
      <c r="R159" s="205">
        <f t="shared" si="22"/>
        <v>0</v>
      </c>
      <c r="S159" s="205">
        <v>0</v>
      </c>
      <c r="T159" s="206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530</v>
      </c>
      <c r="AT159" s="207" t="s">
        <v>167</v>
      </c>
      <c r="AU159" s="207" t="s">
        <v>94</v>
      </c>
      <c r="AY159" s="17" t="s">
        <v>165</v>
      </c>
      <c r="BE159" s="208">
        <f t="shared" si="24"/>
        <v>0</v>
      </c>
      <c r="BF159" s="208">
        <f t="shared" si="25"/>
        <v>125</v>
      </c>
      <c r="BG159" s="208">
        <f t="shared" si="26"/>
        <v>0</v>
      </c>
      <c r="BH159" s="208">
        <f t="shared" si="27"/>
        <v>0</v>
      </c>
      <c r="BI159" s="208">
        <f t="shared" si="28"/>
        <v>0</v>
      </c>
      <c r="BJ159" s="17" t="s">
        <v>94</v>
      </c>
      <c r="BK159" s="208">
        <f t="shared" si="29"/>
        <v>125</v>
      </c>
      <c r="BL159" s="17" t="s">
        <v>530</v>
      </c>
      <c r="BM159" s="207" t="s">
        <v>463</v>
      </c>
    </row>
    <row r="160" spans="1:65" s="2" customFormat="1" ht="16.5" customHeight="1">
      <c r="A160" s="31"/>
      <c r="B160" s="32"/>
      <c r="C160" s="196" t="s">
        <v>326</v>
      </c>
      <c r="D160" s="196" t="s">
        <v>167</v>
      </c>
      <c r="E160" s="197" t="s">
        <v>2978</v>
      </c>
      <c r="F160" s="198" t="s">
        <v>2979</v>
      </c>
      <c r="G160" s="199" t="s">
        <v>2971</v>
      </c>
      <c r="H160" s="200">
        <v>1</v>
      </c>
      <c r="I160" s="201">
        <v>300</v>
      </c>
      <c r="J160" s="201">
        <f t="shared" si="20"/>
        <v>300</v>
      </c>
      <c r="K160" s="202"/>
      <c r="L160" s="36"/>
      <c r="M160" s="203" t="s">
        <v>1</v>
      </c>
      <c r="N160" s="204" t="s">
        <v>39</v>
      </c>
      <c r="O160" s="205">
        <v>0</v>
      </c>
      <c r="P160" s="205">
        <f t="shared" si="21"/>
        <v>0</v>
      </c>
      <c r="Q160" s="205">
        <v>0</v>
      </c>
      <c r="R160" s="205">
        <f t="shared" si="22"/>
        <v>0</v>
      </c>
      <c r="S160" s="205">
        <v>0</v>
      </c>
      <c r="T160" s="206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530</v>
      </c>
      <c r="AT160" s="207" t="s">
        <v>167</v>
      </c>
      <c r="AU160" s="207" t="s">
        <v>94</v>
      </c>
      <c r="AY160" s="17" t="s">
        <v>165</v>
      </c>
      <c r="BE160" s="208">
        <f t="shared" si="24"/>
        <v>0</v>
      </c>
      <c r="BF160" s="208">
        <f t="shared" si="25"/>
        <v>300</v>
      </c>
      <c r="BG160" s="208">
        <f t="shared" si="26"/>
        <v>0</v>
      </c>
      <c r="BH160" s="208">
        <f t="shared" si="27"/>
        <v>0</v>
      </c>
      <c r="BI160" s="208">
        <f t="shared" si="28"/>
        <v>0</v>
      </c>
      <c r="BJ160" s="17" t="s">
        <v>94</v>
      </c>
      <c r="BK160" s="208">
        <f t="shared" si="29"/>
        <v>300</v>
      </c>
      <c r="BL160" s="17" t="s">
        <v>530</v>
      </c>
      <c r="BM160" s="207" t="s">
        <v>475</v>
      </c>
    </row>
    <row r="161" spans="1:65" s="2" customFormat="1" ht="16.5" customHeight="1">
      <c r="A161" s="31"/>
      <c r="B161" s="32"/>
      <c r="C161" s="196" t="s">
        <v>330</v>
      </c>
      <c r="D161" s="196" t="s">
        <v>167</v>
      </c>
      <c r="E161" s="197" t="s">
        <v>2980</v>
      </c>
      <c r="F161" s="198" t="s">
        <v>2981</v>
      </c>
      <c r="G161" s="199" t="s">
        <v>2971</v>
      </c>
      <c r="H161" s="200">
        <v>1</v>
      </c>
      <c r="I161" s="201">
        <v>300</v>
      </c>
      <c r="J161" s="201">
        <f t="shared" si="20"/>
        <v>300</v>
      </c>
      <c r="K161" s="202"/>
      <c r="L161" s="36"/>
      <c r="M161" s="203" t="s">
        <v>1</v>
      </c>
      <c r="N161" s="204" t="s">
        <v>39</v>
      </c>
      <c r="O161" s="205">
        <v>0</v>
      </c>
      <c r="P161" s="205">
        <f t="shared" si="21"/>
        <v>0</v>
      </c>
      <c r="Q161" s="205">
        <v>0</v>
      </c>
      <c r="R161" s="205">
        <f t="shared" si="22"/>
        <v>0</v>
      </c>
      <c r="S161" s="205">
        <v>0</v>
      </c>
      <c r="T161" s="206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530</v>
      </c>
      <c r="AT161" s="207" t="s">
        <v>167</v>
      </c>
      <c r="AU161" s="207" t="s">
        <v>94</v>
      </c>
      <c r="AY161" s="17" t="s">
        <v>165</v>
      </c>
      <c r="BE161" s="208">
        <f t="shared" si="24"/>
        <v>0</v>
      </c>
      <c r="BF161" s="208">
        <f t="shared" si="25"/>
        <v>300</v>
      </c>
      <c r="BG161" s="208">
        <f t="shared" si="26"/>
        <v>0</v>
      </c>
      <c r="BH161" s="208">
        <f t="shared" si="27"/>
        <v>0</v>
      </c>
      <c r="BI161" s="208">
        <f t="shared" si="28"/>
        <v>0</v>
      </c>
      <c r="BJ161" s="17" t="s">
        <v>94</v>
      </c>
      <c r="BK161" s="208">
        <f t="shared" si="29"/>
        <v>300</v>
      </c>
      <c r="BL161" s="17" t="s">
        <v>530</v>
      </c>
      <c r="BM161" s="207" t="s">
        <v>487</v>
      </c>
    </row>
    <row r="162" spans="1:65" s="2" customFormat="1" ht="16.5" customHeight="1">
      <c r="A162" s="31"/>
      <c r="B162" s="32"/>
      <c r="C162" s="196" t="s">
        <v>339</v>
      </c>
      <c r="D162" s="196" t="s">
        <v>167</v>
      </c>
      <c r="E162" s="197" t="s">
        <v>2982</v>
      </c>
      <c r="F162" s="198" t="s">
        <v>2983</v>
      </c>
      <c r="G162" s="199" t="s">
        <v>2971</v>
      </c>
      <c r="H162" s="200">
        <v>1</v>
      </c>
      <c r="I162" s="201">
        <v>250</v>
      </c>
      <c r="J162" s="201">
        <f t="shared" si="20"/>
        <v>250</v>
      </c>
      <c r="K162" s="202"/>
      <c r="L162" s="36"/>
      <c r="M162" s="239" t="s">
        <v>1</v>
      </c>
      <c r="N162" s="240" t="s">
        <v>39</v>
      </c>
      <c r="O162" s="241">
        <v>0</v>
      </c>
      <c r="P162" s="241">
        <f t="shared" si="21"/>
        <v>0</v>
      </c>
      <c r="Q162" s="241">
        <v>0</v>
      </c>
      <c r="R162" s="241">
        <f t="shared" si="22"/>
        <v>0</v>
      </c>
      <c r="S162" s="241">
        <v>0</v>
      </c>
      <c r="T162" s="242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530</v>
      </c>
      <c r="AT162" s="207" t="s">
        <v>167</v>
      </c>
      <c r="AU162" s="207" t="s">
        <v>94</v>
      </c>
      <c r="AY162" s="17" t="s">
        <v>165</v>
      </c>
      <c r="BE162" s="208">
        <f t="shared" si="24"/>
        <v>0</v>
      </c>
      <c r="BF162" s="208">
        <f t="shared" si="25"/>
        <v>250</v>
      </c>
      <c r="BG162" s="208">
        <f t="shared" si="26"/>
        <v>0</v>
      </c>
      <c r="BH162" s="208">
        <f t="shared" si="27"/>
        <v>0</v>
      </c>
      <c r="BI162" s="208">
        <f t="shared" si="28"/>
        <v>0</v>
      </c>
      <c r="BJ162" s="17" t="s">
        <v>94</v>
      </c>
      <c r="BK162" s="208">
        <f t="shared" si="29"/>
        <v>250</v>
      </c>
      <c r="BL162" s="17" t="s">
        <v>530</v>
      </c>
      <c r="BM162" s="207" t="s">
        <v>500</v>
      </c>
    </row>
    <row r="163" spans="1:65" s="2" customFormat="1" ht="6.95" customHeight="1">
      <c r="A163" s="31"/>
      <c r="B163" s="55"/>
      <c r="C163" s="56"/>
      <c r="D163" s="56"/>
      <c r="E163" s="56"/>
      <c r="F163" s="56"/>
      <c r="G163" s="56"/>
      <c r="H163" s="56"/>
      <c r="I163" s="56"/>
      <c r="J163" s="56"/>
      <c r="K163" s="56"/>
      <c r="L163" s="36"/>
      <c r="M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</sheetData>
  <sheetProtection algorithmName="SHA-512" hashValue="lB06/9R3Jj1tySTCDEVIbiT6uqa5PdTVcX/LYBWY/U481xb5figpYgcoHY+QmFZ6NLYduyZ5pSQdvCBUNNkb9g==" saltValue="q+ZZfSN8k24XK3ssaBDoJsn51axqeiaR+NvKFmEE7DHNqDO5/oRhTuQ2CgNfimhzVoqRucg72lE1A3mJHFDoaA==" spinCount="100000" sheet="1" objects="1" scenarios="1" formatColumns="0" formatRows="0" autoFilter="0"/>
  <autoFilter ref="C125:K16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9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112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2984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ROUND(J125, 2)</f>
        <v>3440.91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ROUND((SUM(BE125:BE188)),  2)</f>
        <v>0</v>
      </c>
      <c r="G33" s="132"/>
      <c r="H33" s="132"/>
      <c r="I33" s="133">
        <v>0.2</v>
      </c>
      <c r="J33" s="131">
        <f>ROUND(((SUM(BE125:BE188))*I33),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ROUND((SUM(BF125:BF188)),  2)</f>
        <v>3440.91</v>
      </c>
      <c r="G34" s="31"/>
      <c r="H34" s="31"/>
      <c r="I34" s="135">
        <v>0.2</v>
      </c>
      <c r="J34" s="134">
        <f>ROUND(((SUM(BF125:BF188))*I34),  2)</f>
        <v>688.18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ROUND((SUM(BG125:BG188)),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ROUND((SUM(BH125:BH188)),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ROUND((SUM(BI125:BI188)),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4129.09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06 - Plynoinštalácia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J125</f>
        <v>3440.9099999999994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133</v>
      </c>
      <c r="E97" s="161"/>
      <c r="F97" s="161"/>
      <c r="G97" s="161"/>
      <c r="H97" s="161"/>
      <c r="I97" s="161"/>
      <c r="J97" s="162">
        <f>J126</f>
        <v>71.89</v>
      </c>
      <c r="K97" s="159"/>
      <c r="L97" s="163"/>
    </row>
    <row r="98" spans="1:31" s="10" customFormat="1" ht="19.899999999999999" customHeight="1">
      <c r="B98" s="164"/>
      <c r="C98" s="105"/>
      <c r="D98" s="165" t="s">
        <v>135</v>
      </c>
      <c r="E98" s="166"/>
      <c r="F98" s="166"/>
      <c r="G98" s="166"/>
      <c r="H98" s="166"/>
      <c r="I98" s="166"/>
      <c r="J98" s="167">
        <f>J127</f>
        <v>71.89</v>
      </c>
      <c r="K98" s="105"/>
      <c r="L98" s="168"/>
    </row>
    <row r="99" spans="1:31" s="9" customFormat="1" ht="24.95" customHeight="1">
      <c r="B99" s="158"/>
      <c r="C99" s="159"/>
      <c r="D99" s="160" t="s">
        <v>136</v>
      </c>
      <c r="E99" s="161"/>
      <c r="F99" s="161"/>
      <c r="G99" s="161"/>
      <c r="H99" s="161"/>
      <c r="I99" s="161"/>
      <c r="J99" s="162">
        <f>J132</f>
        <v>2807.8399999999997</v>
      </c>
      <c r="K99" s="159"/>
      <c r="L99" s="163"/>
    </row>
    <row r="100" spans="1:31" s="10" customFormat="1" ht="19.899999999999999" customHeight="1">
      <c r="B100" s="164"/>
      <c r="C100" s="105"/>
      <c r="D100" s="165" t="s">
        <v>138</v>
      </c>
      <c r="E100" s="166"/>
      <c r="F100" s="166"/>
      <c r="G100" s="166"/>
      <c r="H100" s="166"/>
      <c r="I100" s="166"/>
      <c r="J100" s="167">
        <f>J133</f>
        <v>343.50000000000006</v>
      </c>
      <c r="K100" s="105"/>
      <c r="L100" s="168"/>
    </row>
    <row r="101" spans="1:31" s="10" customFormat="1" ht="19.899999999999999" customHeight="1">
      <c r="B101" s="164"/>
      <c r="C101" s="105"/>
      <c r="D101" s="165" t="s">
        <v>2985</v>
      </c>
      <c r="E101" s="166"/>
      <c r="F101" s="166"/>
      <c r="G101" s="166"/>
      <c r="H101" s="166"/>
      <c r="I101" s="166"/>
      <c r="J101" s="167">
        <f>J141</f>
        <v>1330.65</v>
      </c>
      <c r="K101" s="105"/>
      <c r="L101" s="168"/>
    </row>
    <row r="102" spans="1:31" s="10" customFormat="1" ht="19.899999999999999" customHeight="1">
      <c r="B102" s="164"/>
      <c r="C102" s="105"/>
      <c r="D102" s="165" t="s">
        <v>140</v>
      </c>
      <c r="E102" s="166"/>
      <c r="F102" s="166"/>
      <c r="G102" s="166"/>
      <c r="H102" s="166"/>
      <c r="I102" s="166"/>
      <c r="J102" s="167">
        <f>J160</f>
        <v>1087.26</v>
      </c>
      <c r="K102" s="105"/>
      <c r="L102" s="168"/>
    </row>
    <row r="103" spans="1:31" s="10" customFormat="1" ht="19.899999999999999" customHeight="1">
      <c r="B103" s="164"/>
      <c r="C103" s="105"/>
      <c r="D103" s="165" t="s">
        <v>644</v>
      </c>
      <c r="E103" s="166"/>
      <c r="F103" s="166"/>
      <c r="G103" s="166"/>
      <c r="H103" s="166"/>
      <c r="I103" s="166"/>
      <c r="J103" s="167">
        <f>J180</f>
        <v>46.43</v>
      </c>
      <c r="K103" s="105"/>
      <c r="L103" s="168"/>
    </row>
    <row r="104" spans="1:31" s="9" customFormat="1" ht="24.95" customHeight="1">
      <c r="B104" s="158"/>
      <c r="C104" s="159"/>
      <c r="D104" s="160" t="s">
        <v>2659</v>
      </c>
      <c r="E104" s="161"/>
      <c r="F104" s="161"/>
      <c r="G104" s="161"/>
      <c r="H104" s="161"/>
      <c r="I104" s="161"/>
      <c r="J104" s="162">
        <f>J185</f>
        <v>415.2</v>
      </c>
      <c r="K104" s="159"/>
      <c r="L104" s="163"/>
    </row>
    <row r="105" spans="1:31" s="9" customFormat="1" ht="24.95" customHeight="1">
      <c r="B105" s="158"/>
      <c r="C105" s="159"/>
      <c r="D105" s="160" t="s">
        <v>150</v>
      </c>
      <c r="E105" s="161"/>
      <c r="F105" s="161"/>
      <c r="G105" s="161"/>
      <c r="H105" s="161"/>
      <c r="I105" s="161"/>
      <c r="J105" s="162">
        <f>J187</f>
        <v>145.97999999999999</v>
      </c>
      <c r="K105" s="159"/>
      <c r="L105" s="163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3" t="s">
        <v>151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8" t="s">
        <v>13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6.25" customHeight="1">
      <c r="A115" s="31"/>
      <c r="B115" s="32"/>
      <c r="C115" s="33"/>
      <c r="D115" s="33"/>
      <c r="E115" s="309" t="str">
        <f>E7</f>
        <v>ZNÍŽENIE ENERGITECKEJ NÁROČNOSTI BUDOVY OcÚ S KULTÚRNYM DOMOM ZVONČIN</v>
      </c>
      <c r="F115" s="310"/>
      <c r="G115" s="310"/>
      <c r="H115" s="310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8" t="s">
        <v>126</v>
      </c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65" t="str">
        <f>E9</f>
        <v>06 - Plynoinštalácia</v>
      </c>
      <c r="F117" s="311"/>
      <c r="G117" s="311"/>
      <c r="H117" s="311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8" t="s">
        <v>17</v>
      </c>
      <c r="D119" s="33"/>
      <c r="E119" s="33"/>
      <c r="F119" s="26" t="str">
        <f>F12</f>
        <v>ZVONČIN</v>
      </c>
      <c r="G119" s="33"/>
      <c r="H119" s="33"/>
      <c r="I119" s="28" t="s">
        <v>19</v>
      </c>
      <c r="J119" s="67" t="str">
        <f>IF(J12="","",J12)</f>
        <v>24. 4. 2023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8" t="s">
        <v>21</v>
      </c>
      <c r="D121" s="33"/>
      <c r="E121" s="33"/>
      <c r="F121" s="26" t="str">
        <f>E15</f>
        <v>Obec Zvončín</v>
      </c>
      <c r="G121" s="33"/>
      <c r="H121" s="33"/>
      <c r="I121" s="28" t="s">
        <v>27</v>
      </c>
      <c r="J121" s="29" t="str">
        <f>E21</f>
        <v>HR PROJECT, s.r.o.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8" t="s">
        <v>25</v>
      </c>
      <c r="D122" s="33"/>
      <c r="E122" s="33"/>
      <c r="F122" s="26" t="str">
        <f>IF(E18="","",E18)</f>
        <v xml:space="preserve"> </v>
      </c>
      <c r="G122" s="33"/>
      <c r="H122" s="33"/>
      <c r="I122" s="28" t="s">
        <v>30</v>
      </c>
      <c r="J122" s="29" t="str">
        <f>E24</f>
        <v>Vladimír Pilnik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69"/>
      <c r="B124" s="170"/>
      <c r="C124" s="171" t="s">
        <v>152</v>
      </c>
      <c r="D124" s="172" t="s">
        <v>58</v>
      </c>
      <c r="E124" s="172" t="s">
        <v>54</v>
      </c>
      <c r="F124" s="172" t="s">
        <v>55</v>
      </c>
      <c r="G124" s="172" t="s">
        <v>153</v>
      </c>
      <c r="H124" s="172" t="s">
        <v>154</v>
      </c>
      <c r="I124" s="172" t="s">
        <v>155</v>
      </c>
      <c r="J124" s="173" t="s">
        <v>130</v>
      </c>
      <c r="K124" s="174" t="s">
        <v>156</v>
      </c>
      <c r="L124" s="175"/>
      <c r="M124" s="76" t="s">
        <v>1</v>
      </c>
      <c r="N124" s="77" t="s">
        <v>37</v>
      </c>
      <c r="O124" s="77" t="s">
        <v>157</v>
      </c>
      <c r="P124" s="77" t="s">
        <v>158</v>
      </c>
      <c r="Q124" s="77" t="s">
        <v>159</v>
      </c>
      <c r="R124" s="77" t="s">
        <v>160</v>
      </c>
      <c r="S124" s="77" t="s">
        <v>161</v>
      </c>
      <c r="T124" s="78" t="s">
        <v>162</v>
      </c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</row>
    <row r="125" spans="1:65" s="2" customFormat="1" ht="22.9" customHeight="1">
      <c r="A125" s="31"/>
      <c r="B125" s="32"/>
      <c r="C125" s="83" t="s">
        <v>131</v>
      </c>
      <c r="D125" s="33"/>
      <c r="E125" s="33"/>
      <c r="F125" s="33"/>
      <c r="G125" s="33"/>
      <c r="H125" s="33"/>
      <c r="I125" s="33"/>
      <c r="J125" s="176">
        <f>BK125</f>
        <v>3440.9099999999994</v>
      </c>
      <c r="K125" s="33"/>
      <c r="L125" s="36"/>
      <c r="M125" s="79"/>
      <c r="N125" s="177"/>
      <c r="O125" s="80"/>
      <c r="P125" s="178">
        <f>P126+P132+P185+P187</f>
        <v>58.371615800000001</v>
      </c>
      <c r="Q125" s="80"/>
      <c r="R125" s="178">
        <f>R126+R132+R185+R187</f>
        <v>0.22167891999999995</v>
      </c>
      <c r="S125" s="80"/>
      <c r="T125" s="179">
        <f>T126+T132+T185+T187</f>
        <v>1.3649999999999999E-2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7" t="s">
        <v>72</v>
      </c>
      <c r="AU125" s="17" t="s">
        <v>132</v>
      </c>
      <c r="BK125" s="180">
        <f>BK126+BK132+BK185+BK187</f>
        <v>3440.9099999999994</v>
      </c>
    </row>
    <row r="126" spans="1:65" s="12" customFormat="1" ht="25.9" customHeight="1">
      <c r="B126" s="181"/>
      <c r="C126" s="182"/>
      <c r="D126" s="183" t="s">
        <v>72</v>
      </c>
      <c r="E126" s="184" t="s">
        <v>163</v>
      </c>
      <c r="F126" s="184" t="s">
        <v>164</v>
      </c>
      <c r="G126" s="182"/>
      <c r="H126" s="182"/>
      <c r="I126" s="182"/>
      <c r="J126" s="185">
        <f>BK126</f>
        <v>71.89</v>
      </c>
      <c r="K126" s="182"/>
      <c r="L126" s="186"/>
      <c r="M126" s="187"/>
      <c r="N126" s="188"/>
      <c r="O126" s="188"/>
      <c r="P126" s="189">
        <f>P127</f>
        <v>1.274</v>
      </c>
      <c r="Q126" s="188"/>
      <c r="R126" s="189">
        <f>R127</f>
        <v>9.1000000000000011E-4</v>
      </c>
      <c r="S126" s="188"/>
      <c r="T126" s="190">
        <f>T127</f>
        <v>1.3649999999999999E-2</v>
      </c>
      <c r="AR126" s="191" t="s">
        <v>81</v>
      </c>
      <c r="AT126" s="192" t="s">
        <v>72</v>
      </c>
      <c r="AU126" s="192" t="s">
        <v>73</v>
      </c>
      <c r="AY126" s="191" t="s">
        <v>165</v>
      </c>
      <c r="BK126" s="193">
        <f>BK127</f>
        <v>71.89</v>
      </c>
    </row>
    <row r="127" spans="1:65" s="12" customFormat="1" ht="22.9" customHeight="1">
      <c r="B127" s="181"/>
      <c r="C127" s="182"/>
      <c r="D127" s="183" t="s">
        <v>72</v>
      </c>
      <c r="E127" s="194" t="s">
        <v>207</v>
      </c>
      <c r="F127" s="194" t="s">
        <v>216</v>
      </c>
      <c r="G127" s="182"/>
      <c r="H127" s="182"/>
      <c r="I127" s="182"/>
      <c r="J127" s="195">
        <f>BK127</f>
        <v>71.89</v>
      </c>
      <c r="K127" s="182"/>
      <c r="L127" s="186"/>
      <c r="M127" s="187"/>
      <c r="N127" s="188"/>
      <c r="O127" s="188"/>
      <c r="P127" s="189">
        <f>SUM(P128:P131)</f>
        <v>1.274</v>
      </c>
      <c r="Q127" s="188"/>
      <c r="R127" s="189">
        <f>SUM(R128:R131)</f>
        <v>9.1000000000000011E-4</v>
      </c>
      <c r="S127" s="188"/>
      <c r="T127" s="190">
        <f>SUM(T128:T131)</f>
        <v>1.3649999999999999E-2</v>
      </c>
      <c r="AR127" s="191" t="s">
        <v>81</v>
      </c>
      <c r="AT127" s="192" t="s">
        <v>72</v>
      </c>
      <c r="AU127" s="192" t="s">
        <v>81</v>
      </c>
      <c r="AY127" s="191" t="s">
        <v>165</v>
      </c>
      <c r="BK127" s="193">
        <f>SUM(BK128:BK131)</f>
        <v>71.89</v>
      </c>
    </row>
    <row r="128" spans="1:65" s="2" customFormat="1" ht="24.2" customHeight="1">
      <c r="A128" s="31"/>
      <c r="B128" s="32"/>
      <c r="C128" s="196" t="s">
        <v>81</v>
      </c>
      <c r="D128" s="196" t="s">
        <v>167</v>
      </c>
      <c r="E128" s="197" t="s">
        <v>2986</v>
      </c>
      <c r="F128" s="198" t="s">
        <v>2987</v>
      </c>
      <c r="G128" s="199" t="s">
        <v>333</v>
      </c>
      <c r="H128" s="200">
        <v>91</v>
      </c>
      <c r="I128" s="201">
        <v>0.79</v>
      </c>
      <c r="J128" s="201">
        <f>ROUND(I128*H128,2)</f>
        <v>71.89</v>
      </c>
      <c r="K128" s="202"/>
      <c r="L128" s="36"/>
      <c r="M128" s="203" t="s">
        <v>1</v>
      </c>
      <c r="N128" s="204" t="s">
        <v>39</v>
      </c>
      <c r="O128" s="205">
        <v>1.4E-2</v>
      </c>
      <c r="P128" s="205">
        <f>O128*H128</f>
        <v>1.274</v>
      </c>
      <c r="Q128" s="205">
        <v>1.0000000000000001E-5</v>
      </c>
      <c r="R128" s="205">
        <f>Q128*H128</f>
        <v>9.1000000000000011E-4</v>
      </c>
      <c r="S128" s="205">
        <v>1.4999999999999999E-4</v>
      </c>
      <c r="T128" s="206">
        <f>S128*H128</f>
        <v>1.3649999999999999E-2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7" t="s">
        <v>171</v>
      </c>
      <c r="AT128" s="207" t="s">
        <v>167</v>
      </c>
      <c r="AU128" s="207" t="s">
        <v>94</v>
      </c>
      <c r="AY128" s="17" t="s">
        <v>165</v>
      </c>
      <c r="BE128" s="208">
        <f>IF(N128="základná",J128,0)</f>
        <v>0</v>
      </c>
      <c r="BF128" s="208">
        <f>IF(N128="znížená",J128,0)</f>
        <v>71.89</v>
      </c>
      <c r="BG128" s="208">
        <f>IF(N128="zákl. prenesená",J128,0)</f>
        <v>0</v>
      </c>
      <c r="BH128" s="208">
        <f>IF(N128="zníž. prenesená",J128,0)</f>
        <v>0</v>
      </c>
      <c r="BI128" s="208">
        <f>IF(N128="nulová",J128,0)</f>
        <v>0</v>
      </c>
      <c r="BJ128" s="17" t="s">
        <v>94</v>
      </c>
      <c r="BK128" s="208">
        <f>ROUND(I128*H128,2)</f>
        <v>71.89</v>
      </c>
      <c r="BL128" s="17" t="s">
        <v>171</v>
      </c>
      <c r="BM128" s="207" t="s">
        <v>2988</v>
      </c>
    </row>
    <row r="129" spans="1:65" s="13" customFormat="1" ht="11.25">
      <c r="B129" s="209"/>
      <c r="C129" s="210"/>
      <c r="D129" s="211" t="s">
        <v>173</v>
      </c>
      <c r="E129" s="212" t="s">
        <v>1</v>
      </c>
      <c r="F129" s="213" t="s">
        <v>498</v>
      </c>
      <c r="G129" s="210"/>
      <c r="H129" s="212" t="s">
        <v>1</v>
      </c>
      <c r="I129" s="210"/>
      <c r="J129" s="210"/>
      <c r="K129" s="210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173</v>
      </c>
      <c r="AU129" s="218" t="s">
        <v>94</v>
      </c>
      <c r="AV129" s="13" t="s">
        <v>81</v>
      </c>
      <c r="AW129" s="13" t="s">
        <v>29</v>
      </c>
      <c r="AX129" s="13" t="s">
        <v>73</v>
      </c>
      <c r="AY129" s="218" t="s">
        <v>165</v>
      </c>
    </row>
    <row r="130" spans="1:65" s="14" customFormat="1" ht="11.25">
      <c r="B130" s="219"/>
      <c r="C130" s="220"/>
      <c r="D130" s="211" t="s">
        <v>173</v>
      </c>
      <c r="E130" s="221" t="s">
        <v>1</v>
      </c>
      <c r="F130" s="222" t="s">
        <v>2989</v>
      </c>
      <c r="G130" s="220"/>
      <c r="H130" s="223">
        <v>91</v>
      </c>
      <c r="I130" s="220"/>
      <c r="J130" s="220"/>
      <c r="K130" s="220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173</v>
      </c>
      <c r="AU130" s="228" t="s">
        <v>94</v>
      </c>
      <c r="AV130" s="14" t="s">
        <v>94</v>
      </c>
      <c r="AW130" s="14" t="s">
        <v>29</v>
      </c>
      <c r="AX130" s="14" t="s">
        <v>73</v>
      </c>
      <c r="AY130" s="228" t="s">
        <v>165</v>
      </c>
    </row>
    <row r="131" spans="1:65" s="15" customFormat="1" ht="11.25">
      <c r="B131" s="229"/>
      <c r="C131" s="230"/>
      <c r="D131" s="211" t="s">
        <v>173</v>
      </c>
      <c r="E131" s="231" t="s">
        <v>1</v>
      </c>
      <c r="F131" s="232" t="s">
        <v>176</v>
      </c>
      <c r="G131" s="230"/>
      <c r="H131" s="233">
        <v>91</v>
      </c>
      <c r="I131" s="230"/>
      <c r="J131" s="230"/>
      <c r="K131" s="230"/>
      <c r="L131" s="234"/>
      <c r="M131" s="235"/>
      <c r="N131" s="236"/>
      <c r="O131" s="236"/>
      <c r="P131" s="236"/>
      <c r="Q131" s="236"/>
      <c r="R131" s="236"/>
      <c r="S131" s="236"/>
      <c r="T131" s="237"/>
      <c r="AT131" s="238" t="s">
        <v>173</v>
      </c>
      <c r="AU131" s="238" t="s">
        <v>94</v>
      </c>
      <c r="AV131" s="15" t="s">
        <v>171</v>
      </c>
      <c r="AW131" s="15" t="s">
        <v>29</v>
      </c>
      <c r="AX131" s="15" t="s">
        <v>81</v>
      </c>
      <c r="AY131" s="238" t="s">
        <v>165</v>
      </c>
    </row>
    <row r="132" spans="1:65" s="12" customFormat="1" ht="25.9" customHeight="1">
      <c r="B132" s="181"/>
      <c r="C132" s="182"/>
      <c r="D132" s="183" t="s">
        <v>72</v>
      </c>
      <c r="E132" s="184" t="s">
        <v>402</v>
      </c>
      <c r="F132" s="184" t="s">
        <v>403</v>
      </c>
      <c r="G132" s="182"/>
      <c r="H132" s="182"/>
      <c r="I132" s="182"/>
      <c r="J132" s="185">
        <f>BK132</f>
        <v>2807.8399999999997</v>
      </c>
      <c r="K132" s="182"/>
      <c r="L132" s="186"/>
      <c r="M132" s="187"/>
      <c r="N132" s="188"/>
      <c r="O132" s="188"/>
      <c r="P132" s="189">
        <f>P133+P141+P160+P180</f>
        <v>40.137615799999999</v>
      </c>
      <c r="Q132" s="188"/>
      <c r="R132" s="189">
        <f>R133+R141+R160+R180</f>
        <v>0.22076891999999995</v>
      </c>
      <c r="S132" s="188"/>
      <c r="T132" s="190">
        <f>T133+T141+T160+T180</f>
        <v>0</v>
      </c>
      <c r="AR132" s="191" t="s">
        <v>94</v>
      </c>
      <c r="AT132" s="192" t="s">
        <v>72</v>
      </c>
      <c r="AU132" s="192" t="s">
        <v>73</v>
      </c>
      <c r="AY132" s="191" t="s">
        <v>165</v>
      </c>
      <c r="BK132" s="193">
        <f>BK133+BK141+BK160+BK180</f>
        <v>2807.8399999999997</v>
      </c>
    </row>
    <row r="133" spans="1:65" s="12" customFormat="1" ht="22.9" customHeight="1">
      <c r="B133" s="181"/>
      <c r="C133" s="182"/>
      <c r="D133" s="183" t="s">
        <v>72</v>
      </c>
      <c r="E133" s="194" t="s">
        <v>412</v>
      </c>
      <c r="F133" s="194" t="s">
        <v>413</v>
      </c>
      <c r="G133" s="182"/>
      <c r="H133" s="182"/>
      <c r="I133" s="182"/>
      <c r="J133" s="195">
        <f>BK133</f>
        <v>343.50000000000006</v>
      </c>
      <c r="K133" s="182"/>
      <c r="L133" s="186"/>
      <c r="M133" s="187"/>
      <c r="N133" s="188"/>
      <c r="O133" s="188"/>
      <c r="P133" s="189">
        <f>SUM(P134:P140)</f>
        <v>5.9840550000000006</v>
      </c>
      <c r="Q133" s="188"/>
      <c r="R133" s="189">
        <f>SUM(R134:R140)</f>
        <v>1.120588E-2</v>
      </c>
      <c r="S133" s="188"/>
      <c r="T133" s="190">
        <f>SUM(T134:T140)</f>
        <v>0</v>
      </c>
      <c r="AR133" s="191" t="s">
        <v>94</v>
      </c>
      <c r="AT133" s="192" t="s">
        <v>72</v>
      </c>
      <c r="AU133" s="192" t="s">
        <v>81</v>
      </c>
      <c r="AY133" s="191" t="s">
        <v>165</v>
      </c>
      <c r="BK133" s="193">
        <f>SUM(BK134:BK140)</f>
        <v>343.50000000000006</v>
      </c>
    </row>
    <row r="134" spans="1:65" s="2" customFormat="1" ht="24.2" customHeight="1">
      <c r="A134" s="31"/>
      <c r="B134" s="32"/>
      <c r="C134" s="196" t="s">
        <v>94</v>
      </c>
      <c r="D134" s="196" t="s">
        <v>167</v>
      </c>
      <c r="E134" s="197" t="s">
        <v>2990</v>
      </c>
      <c r="F134" s="198" t="s">
        <v>2991</v>
      </c>
      <c r="G134" s="199" t="s">
        <v>220</v>
      </c>
      <c r="H134" s="200">
        <v>38.115000000000002</v>
      </c>
      <c r="I134" s="201">
        <v>3.93</v>
      </c>
      <c r="J134" s="201">
        <f>ROUND(I134*H134,2)</f>
        <v>149.79</v>
      </c>
      <c r="K134" s="202"/>
      <c r="L134" s="36"/>
      <c r="M134" s="203" t="s">
        <v>1</v>
      </c>
      <c r="N134" s="204" t="s">
        <v>39</v>
      </c>
      <c r="O134" s="205">
        <v>0.157</v>
      </c>
      <c r="P134" s="205">
        <f>O134*H134</f>
        <v>5.9840550000000006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257</v>
      </c>
      <c r="AT134" s="207" t="s">
        <v>167</v>
      </c>
      <c r="AU134" s="207" t="s">
        <v>94</v>
      </c>
      <c r="AY134" s="17" t="s">
        <v>165</v>
      </c>
      <c r="BE134" s="208">
        <f>IF(N134="základná",J134,0)</f>
        <v>0</v>
      </c>
      <c r="BF134" s="208">
        <f>IF(N134="znížená",J134,0)</f>
        <v>149.79</v>
      </c>
      <c r="BG134" s="208">
        <f>IF(N134="zákl. prenesená",J134,0)</f>
        <v>0</v>
      </c>
      <c r="BH134" s="208">
        <f>IF(N134="zníž. prenesená",J134,0)</f>
        <v>0</v>
      </c>
      <c r="BI134" s="208">
        <f>IF(N134="nulová",J134,0)</f>
        <v>0</v>
      </c>
      <c r="BJ134" s="17" t="s">
        <v>94</v>
      </c>
      <c r="BK134" s="208">
        <f>ROUND(I134*H134,2)</f>
        <v>149.79</v>
      </c>
      <c r="BL134" s="17" t="s">
        <v>257</v>
      </c>
      <c r="BM134" s="207" t="s">
        <v>2992</v>
      </c>
    </row>
    <row r="135" spans="1:65" s="13" customFormat="1" ht="11.25">
      <c r="B135" s="209"/>
      <c r="C135" s="210"/>
      <c r="D135" s="211" t="s">
        <v>173</v>
      </c>
      <c r="E135" s="212" t="s">
        <v>1</v>
      </c>
      <c r="F135" s="213" t="s">
        <v>242</v>
      </c>
      <c r="G135" s="210"/>
      <c r="H135" s="212" t="s">
        <v>1</v>
      </c>
      <c r="I135" s="210"/>
      <c r="J135" s="210"/>
      <c r="K135" s="210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173</v>
      </c>
      <c r="AU135" s="218" t="s">
        <v>94</v>
      </c>
      <c r="AV135" s="13" t="s">
        <v>81</v>
      </c>
      <c r="AW135" s="13" t="s">
        <v>29</v>
      </c>
      <c r="AX135" s="13" t="s">
        <v>73</v>
      </c>
      <c r="AY135" s="218" t="s">
        <v>165</v>
      </c>
    </row>
    <row r="136" spans="1:65" s="14" customFormat="1" ht="11.25">
      <c r="B136" s="219"/>
      <c r="C136" s="220"/>
      <c r="D136" s="211" t="s">
        <v>173</v>
      </c>
      <c r="E136" s="221" t="s">
        <v>1</v>
      </c>
      <c r="F136" s="222" t="s">
        <v>2993</v>
      </c>
      <c r="G136" s="220"/>
      <c r="H136" s="223">
        <v>38.115000000000002</v>
      </c>
      <c r="I136" s="220"/>
      <c r="J136" s="220"/>
      <c r="K136" s="220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173</v>
      </c>
      <c r="AU136" s="228" t="s">
        <v>94</v>
      </c>
      <c r="AV136" s="14" t="s">
        <v>94</v>
      </c>
      <c r="AW136" s="14" t="s">
        <v>29</v>
      </c>
      <c r="AX136" s="14" t="s">
        <v>73</v>
      </c>
      <c r="AY136" s="228" t="s">
        <v>165</v>
      </c>
    </row>
    <row r="137" spans="1:65" s="15" customFormat="1" ht="11.25">
      <c r="B137" s="229"/>
      <c r="C137" s="230"/>
      <c r="D137" s="211" t="s">
        <v>173</v>
      </c>
      <c r="E137" s="231" t="s">
        <v>1</v>
      </c>
      <c r="F137" s="232" t="s">
        <v>176</v>
      </c>
      <c r="G137" s="230"/>
      <c r="H137" s="233">
        <v>38.115000000000002</v>
      </c>
      <c r="I137" s="230"/>
      <c r="J137" s="230"/>
      <c r="K137" s="230"/>
      <c r="L137" s="234"/>
      <c r="M137" s="235"/>
      <c r="N137" s="236"/>
      <c r="O137" s="236"/>
      <c r="P137" s="236"/>
      <c r="Q137" s="236"/>
      <c r="R137" s="236"/>
      <c r="S137" s="236"/>
      <c r="T137" s="237"/>
      <c r="AT137" s="238" t="s">
        <v>173</v>
      </c>
      <c r="AU137" s="238" t="s">
        <v>94</v>
      </c>
      <c r="AV137" s="15" t="s">
        <v>171</v>
      </c>
      <c r="AW137" s="15" t="s">
        <v>29</v>
      </c>
      <c r="AX137" s="15" t="s">
        <v>81</v>
      </c>
      <c r="AY137" s="238" t="s">
        <v>165</v>
      </c>
    </row>
    <row r="138" spans="1:65" s="2" customFormat="1" ht="33" customHeight="1">
      <c r="A138" s="31"/>
      <c r="B138" s="32"/>
      <c r="C138" s="243" t="s">
        <v>180</v>
      </c>
      <c r="D138" s="243" t="s">
        <v>615</v>
      </c>
      <c r="E138" s="244" t="s">
        <v>2994</v>
      </c>
      <c r="F138" s="245" t="s">
        <v>2995</v>
      </c>
      <c r="G138" s="246" t="s">
        <v>220</v>
      </c>
      <c r="H138" s="247">
        <v>40.021000000000001</v>
      </c>
      <c r="I138" s="248">
        <v>4.7300000000000004</v>
      </c>
      <c r="J138" s="248">
        <f>ROUND(I138*H138,2)</f>
        <v>189.3</v>
      </c>
      <c r="K138" s="249"/>
      <c r="L138" s="250"/>
      <c r="M138" s="251" t="s">
        <v>1</v>
      </c>
      <c r="N138" s="252" t="s">
        <v>39</v>
      </c>
      <c r="O138" s="205">
        <v>0</v>
      </c>
      <c r="P138" s="205">
        <f>O138*H138</f>
        <v>0</v>
      </c>
      <c r="Q138" s="205">
        <v>2.7999999999999998E-4</v>
      </c>
      <c r="R138" s="205">
        <f>Q138*H138</f>
        <v>1.120588E-2</v>
      </c>
      <c r="S138" s="205">
        <v>0</v>
      </c>
      <c r="T138" s="206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358</v>
      </c>
      <c r="AT138" s="207" t="s">
        <v>615</v>
      </c>
      <c r="AU138" s="207" t="s">
        <v>94</v>
      </c>
      <c r="AY138" s="17" t="s">
        <v>165</v>
      </c>
      <c r="BE138" s="208">
        <f>IF(N138="základná",J138,0)</f>
        <v>0</v>
      </c>
      <c r="BF138" s="208">
        <f>IF(N138="znížená",J138,0)</f>
        <v>189.3</v>
      </c>
      <c r="BG138" s="208">
        <f>IF(N138="zákl. prenesená",J138,0)</f>
        <v>0</v>
      </c>
      <c r="BH138" s="208">
        <f>IF(N138="zníž. prenesená",J138,0)</f>
        <v>0</v>
      </c>
      <c r="BI138" s="208">
        <f>IF(N138="nulová",J138,0)</f>
        <v>0</v>
      </c>
      <c r="BJ138" s="17" t="s">
        <v>94</v>
      </c>
      <c r="BK138" s="208">
        <f>ROUND(I138*H138,2)</f>
        <v>189.3</v>
      </c>
      <c r="BL138" s="17" t="s">
        <v>257</v>
      </c>
      <c r="BM138" s="207" t="s">
        <v>2996</v>
      </c>
    </row>
    <row r="139" spans="1:65" s="14" customFormat="1" ht="11.25">
      <c r="B139" s="219"/>
      <c r="C139" s="220"/>
      <c r="D139" s="211" t="s">
        <v>173</v>
      </c>
      <c r="E139" s="220"/>
      <c r="F139" s="222" t="s">
        <v>2997</v>
      </c>
      <c r="G139" s="220"/>
      <c r="H139" s="223">
        <v>40.021000000000001</v>
      </c>
      <c r="I139" s="220"/>
      <c r="J139" s="220"/>
      <c r="K139" s="220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173</v>
      </c>
      <c r="AU139" s="228" t="s">
        <v>94</v>
      </c>
      <c r="AV139" s="14" t="s">
        <v>94</v>
      </c>
      <c r="AW139" s="14" t="s">
        <v>4</v>
      </c>
      <c r="AX139" s="14" t="s">
        <v>81</v>
      </c>
      <c r="AY139" s="228" t="s">
        <v>165</v>
      </c>
    </row>
    <row r="140" spans="1:65" s="2" customFormat="1" ht="24.2" customHeight="1">
      <c r="A140" s="31"/>
      <c r="B140" s="32"/>
      <c r="C140" s="196" t="s">
        <v>171</v>
      </c>
      <c r="D140" s="196" t="s">
        <v>167</v>
      </c>
      <c r="E140" s="197" t="s">
        <v>1156</v>
      </c>
      <c r="F140" s="198" t="s">
        <v>1157</v>
      </c>
      <c r="G140" s="199" t="s">
        <v>631</v>
      </c>
      <c r="H140" s="200">
        <v>3.391</v>
      </c>
      <c r="I140" s="201">
        <v>1.3</v>
      </c>
      <c r="J140" s="201">
        <f>ROUND(I140*H140,2)</f>
        <v>4.41</v>
      </c>
      <c r="K140" s="202"/>
      <c r="L140" s="36"/>
      <c r="M140" s="203" t="s">
        <v>1</v>
      </c>
      <c r="N140" s="204" t="s">
        <v>39</v>
      </c>
      <c r="O140" s="205">
        <v>0</v>
      </c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257</v>
      </c>
      <c r="AT140" s="207" t="s">
        <v>167</v>
      </c>
      <c r="AU140" s="207" t="s">
        <v>94</v>
      </c>
      <c r="AY140" s="17" t="s">
        <v>165</v>
      </c>
      <c r="BE140" s="208">
        <f>IF(N140="základná",J140,0)</f>
        <v>0</v>
      </c>
      <c r="BF140" s="208">
        <f>IF(N140="znížená",J140,0)</f>
        <v>4.41</v>
      </c>
      <c r="BG140" s="208">
        <f>IF(N140="zákl. prenesená",J140,0)</f>
        <v>0</v>
      </c>
      <c r="BH140" s="208">
        <f>IF(N140="zníž. prenesená",J140,0)</f>
        <v>0</v>
      </c>
      <c r="BI140" s="208">
        <f>IF(N140="nulová",J140,0)</f>
        <v>0</v>
      </c>
      <c r="BJ140" s="17" t="s">
        <v>94</v>
      </c>
      <c r="BK140" s="208">
        <f>ROUND(I140*H140,2)</f>
        <v>4.41</v>
      </c>
      <c r="BL140" s="17" t="s">
        <v>257</v>
      </c>
      <c r="BM140" s="207" t="s">
        <v>2998</v>
      </c>
    </row>
    <row r="141" spans="1:65" s="12" customFormat="1" ht="22.9" customHeight="1">
      <c r="B141" s="181"/>
      <c r="C141" s="182"/>
      <c r="D141" s="183" t="s">
        <v>72</v>
      </c>
      <c r="E141" s="194" t="s">
        <v>2999</v>
      </c>
      <c r="F141" s="194" t="s">
        <v>3000</v>
      </c>
      <c r="G141" s="182"/>
      <c r="H141" s="182"/>
      <c r="I141" s="182"/>
      <c r="J141" s="195">
        <f>BK141</f>
        <v>1330.65</v>
      </c>
      <c r="K141" s="182"/>
      <c r="L141" s="186"/>
      <c r="M141" s="187"/>
      <c r="N141" s="188"/>
      <c r="O141" s="188"/>
      <c r="P141" s="189">
        <f>SUM(P142:P159)</f>
        <v>22.306287999999999</v>
      </c>
      <c r="Q141" s="188"/>
      <c r="R141" s="189">
        <f>SUM(R142:R159)</f>
        <v>0.17484708999999996</v>
      </c>
      <c r="S141" s="188"/>
      <c r="T141" s="190">
        <f>SUM(T142:T159)</f>
        <v>0</v>
      </c>
      <c r="AR141" s="191" t="s">
        <v>94</v>
      </c>
      <c r="AT141" s="192" t="s">
        <v>72</v>
      </c>
      <c r="AU141" s="192" t="s">
        <v>81</v>
      </c>
      <c r="AY141" s="191" t="s">
        <v>165</v>
      </c>
      <c r="BK141" s="193">
        <f>SUM(BK142:BK159)</f>
        <v>1330.65</v>
      </c>
    </row>
    <row r="142" spans="1:65" s="2" customFormat="1" ht="33" customHeight="1">
      <c r="A142" s="31"/>
      <c r="B142" s="32"/>
      <c r="C142" s="196" t="s">
        <v>190</v>
      </c>
      <c r="D142" s="196" t="s">
        <v>167</v>
      </c>
      <c r="E142" s="197" t="s">
        <v>3001</v>
      </c>
      <c r="F142" s="198" t="s">
        <v>3002</v>
      </c>
      <c r="G142" s="199" t="s">
        <v>220</v>
      </c>
      <c r="H142" s="200">
        <v>59.22</v>
      </c>
      <c r="I142" s="201">
        <v>17.54</v>
      </c>
      <c r="J142" s="201">
        <f>ROUND(I142*H142,2)</f>
        <v>1038.72</v>
      </c>
      <c r="K142" s="202"/>
      <c r="L142" s="36"/>
      <c r="M142" s="203" t="s">
        <v>1</v>
      </c>
      <c r="N142" s="204" t="s">
        <v>39</v>
      </c>
      <c r="O142" s="205">
        <v>0.34100000000000003</v>
      </c>
      <c r="P142" s="205">
        <f>O142*H142</f>
        <v>20.194020000000002</v>
      </c>
      <c r="Q142" s="205">
        <v>2.5699999999999998E-3</v>
      </c>
      <c r="R142" s="205">
        <f>Q142*H142</f>
        <v>0.15219539999999998</v>
      </c>
      <c r="S142" s="205">
        <v>0</v>
      </c>
      <c r="T142" s="206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257</v>
      </c>
      <c r="AT142" s="207" t="s">
        <v>167</v>
      </c>
      <c r="AU142" s="207" t="s">
        <v>94</v>
      </c>
      <c r="AY142" s="17" t="s">
        <v>165</v>
      </c>
      <c r="BE142" s="208">
        <f>IF(N142="základná",J142,0)</f>
        <v>0</v>
      </c>
      <c r="BF142" s="208">
        <f>IF(N142="znížená",J142,0)</f>
        <v>1038.72</v>
      </c>
      <c r="BG142" s="208">
        <f>IF(N142="zákl. prenesená",J142,0)</f>
        <v>0</v>
      </c>
      <c r="BH142" s="208">
        <f>IF(N142="zníž. prenesená",J142,0)</f>
        <v>0</v>
      </c>
      <c r="BI142" s="208">
        <f>IF(N142="nulová",J142,0)</f>
        <v>0</v>
      </c>
      <c r="BJ142" s="17" t="s">
        <v>94</v>
      </c>
      <c r="BK142" s="208">
        <f>ROUND(I142*H142,2)</f>
        <v>1038.72</v>
      </c>
      <c r="BL142" s="17" t="s">
        <v>257</v>
      </c>
      <c r="BM142" s="207" t="s">
        <v>3003</v>
      </c>
    </row>
    <row r="143" spans="1:65" s="13" customFormat="1" ht="11.25">
      <c r="B143" s="209"/>
      <c r="C143" s="210"/>
      <c r="D143" s="211" t="s">
        <v>173</v>
      </c>
      <c r="E143" s="212" t="s">
        <v>1</v>
      </c>
      <c r="F143" s="213" t="s">
        <v>242</v>
      </c>
      <c r="G143" s="210"/>
      <c r="H143" s="212" t="s">
        <v>1</v>
      </c>
      <c r="I143" s="210"/>
      <c r="J143" s="210"/>
      <c r="K143" s="210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173</v>
      </c>
      <c r="AU143" s="218" t="s">
        <v>94</v>
      </c>
      <c r="AV143" s="13" t="s">
        <v>81</v>
      </c>
      <c r="AW143" s="13" t="s">
        <v>29</v>
      </c>
      <c r="AX143" s="13" t="s">
        <v>73</v>
      </c>
      <c r="AY143" s="218" t="s">
        <v>165</v>
      </c>
    </row>
    <row r="144" spans="1:65" s="14" customFormat="1" ht="11.25">
      <c r="B144" s="219"/>
      <c r="C144" s="220"/>
      <c r="D144" s="211" t="s">
        <v>173</v>
      </c>
      <c r="E144" s="221" t="s">
        <v>1</v>
      </c>
      <c r="F144" s="222" t="s">
        <v>3004</v>
      </c>
      <c r="G144" s="220"/>
      <c r="H144" s="223">
        <v>59.22</v>
      </c>
      <c r="I144" s="220"/>
      <c r="J144" s="220"/>
      <c r="K144" s="220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173</v>
      </c>
      <c r="AU144" s="228" t="s">
        <v>94</v>
      </c>
      <c r="AV144" s="14" t="s">
        <v>94</v>
      </c>
      <c r="AW144" s="14" t="s">
        <v>29</v>
      </c>
      <c r="AX144" s="14" t="s">
        <v>73</v>
      </c>
      <c r="AY144" s="228" t="s">
        <v>165</v>
      </c>
    </row>
    <row r="145" spans="1:65" s="15" customFormat="1" ht="11.25">
      <c r="B145" s="229"/>
      <c r="C145" s="230"/>
      <c r="D145" s="211" t="s">
        <v>173</v>
      </c>
      <c r="E145" s="231" t="s">
        <v>1</v>
      </c>
      <c r="F145" s="232" t="s">
        <v>176</v>
      </c>
      <c r="G145" s="230"/>
      <c r="H145" s="233">
        <v>59.22</v>
      </c>
      <c r="I145" s="230"/>
      <c r="J145" s="230"/>
      <c r="K145" s="230"/>
      <c r="L145" s="234"/>
      <c r="M145" s="235"/>
      <c r="N145" s="236"/>
      <c r="O145" s="236"/>
      <c r="P145" s="236"/>
      <c r="Q145" s="236"/>
      <c r="R145" s="236"/>
      <c r="S145" s="236"/>
      <c r="T145" s="237"/>
      <c r="AT145" s="238" t="s">
        <v>173</v>
      </c>
      <c r="AU145" s="238" t="s">
        <v>94</v>
      </c>
      <c r="AV145" s="15" t="s">
        <v>171</v>
      </c>
      <c r="AW145" s="15" t="s">
        <v>29</v>
      </c>
      <c r="AX145" s="15" t="s">
        <v>81</v>
      </c>
      <c r="AY145" s="238" t="s">
        <v>165</v>
      </c>
    </row>
    <row r="146" spans="1:65" s="2" customFormat="1" ht="24.2" customHeight="1">
      <c r="A146" s="31"/>
      <c r="B146" s="32"/>
      <c r="C146" s="196" t="s">
        <v>194</v>
      </c>
      <c r="D146" s="196" t="s">
        <v>167</v>
      </c>
      <c r="E146" s="197" t="s">
        <v>3005</v>
      </c>
      <c r="F146" s="198" t="s">
        <v>3006</v>
      </c>
      <c r="G146" s="199" t="s">
        <v>220</v>
      </c>
      <c r="H146" s="200">
        <v>0.95599999999999996</v>
      </c>
      <c r="I146" s="201">
        <v>46.12</v>
      </c>
      <c r="J146" s="201">
        <f>ROUND(I146*H146,2)</f>
        <v>44.09</v>
      </c>
      <c r="K146" s="202"/>
      <c r="L146" s="36"/>
      <c r="M146" s="203" t="s">
        <v>1</v>
      </c>
      <c r="N146" s="204" t="s">
        <v>39</v>
      </c>
      <c r="O146" s="205">
        <v>0.59799999999999998</v>
      </c>
      <c r="P146" s="205">
        <f>O146*H146</f>
        <v>0.57168799999999997</v>
      </c>
      <c r="Q146" s="205">
        <v>1.116E-2</v>
      </c>
      <c r="R146" s="205">
        <f>Q146*H146</f>
        <v>1.066896E-2</v>
      </c>
      <c r="S146" s="205">
        <v>0</v>
      </c>
      <c r="T146" s="206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257</v>
      </c>
      <c r="AT146" s="207" t="s">
        <v>167</v>
      </c>
      <c r="AU146" s="207" t="s">
        <v>94</v>
      </c>
      <c r="AY146" s="17" t="s">
        <v>165</v>
      </c>
      <c r="BE146" s="208">
        <f>IF(N146="základná",J146,0)</f>
        <v>0</v>
      </c>
      <c r="BF146" s="208">
        <f>IF(N146="znížená",J146,0)</f>
        <v>44.09</v>
      </c>
      <c r="BG146" s="208">
        <f>IF(N146="zákl. prenesená",J146,0)</f>
        <v>0</v>
      </c>
      <c r="BH146" s="208">
        <f>IF(N146="zníž. prenesená",J146,0)</f>
        <v>0</v>
      </c>
      <c r="BI146" s="208">
        <f>IF(N146="nulová",J146,0)</f>
        <v>0</v>
      </c>
      <c r="BJ146" s="17" t="s">
        <v>94</v>
      </c>
      <c r="BK146" s="208">
        <f>ROUND(I146*H146,2)</f>
        <v>44.09</v>
      </c>
      <c r="BL146" s="17" t="s">
        <v>257</v>
      </c>
      <c r="BM146" s="207" t="s">
        <v>3007</v>
      </c>
    </row>
    <row r="147" spans="1:65" s="13" customFormat="1" ht="11.25">
      <c r="B147" s="209"/>
      <c r="C147" s="210"/>
      <c r="D147" s="211" t="s">
        <v>173</v>
      </c>
      <c r="E147" s="212" t="s">
        <v>1</v>
      </c>
      <c r="F147" s="213" t="s">
        <v>242</v>
      </c>
      <c r="G147" s="210"/>
      <c r="H147" s="212" t="s">
        <v>1</v>
      </c>
      <c r="I147" s="210"/>
      <c r="J147" s="210"/>
      <c r="K147" s="210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173</v>
      </c>
      <c r="AU147" s="218" t="s">
        <v>94</v>
      </c>
      <c r="AV147" s="13" t="s">
        <v>81</v>
      </c>
      <c r="AW147" s="13" t="s">
        <v>29</v>
      </c>
      <c r="AX147" s="13" t="s">
        <v>73</v>
      </c>
      <c r="AY147" s="218" t="s">
        <v>165</v>
      </c>
    </row>
    <row r="148" spans="1:65" s="14" customFormat="1" ht="11.25">
      <c r="B148" s="219"/>
      <c r="C148" s="220"/>
      <c r="D148" s="211" t="s">
        <v>173</v>
      </c>
      <c r="E148" s="221" t="s">
        <v>1</v>
      </c>
      <c r="F148" s="222" t="s">
        <v>3008</v>
      </c>
      <c r="G148" s="220"/>
      <c r="H148" s="223">
        <v>0.95599999999999996</v>
      </c>
      <c r="I148" s="220"/>
      <c r="J148" s="220"/>
      <c r="K148" s="220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173</v>
      </c>
      <c r="AU148" s="228" t="s">
        <v>94</v>
      </c>
      <c r="AV148" s="14" t="s">
        <v>94</v>
      </c>
      <c r="AW148" s="14" t="s">
        <v>29</v>
      </c>
      <c r="AX148" s="14" t="s">
        <v>73</v>
      </c>
      <c r="AY148" s="228" t="s">
        <v>165</v>
      </c>
    </row>
    <row r="149" spans="1:65" s="15" customFormat="1" ht="11.25">
      <c r="B149" s="229"/>
      <c r="C149" s="230"/>
      <c r="D149" s="211" t="s">
        <v>173</v>
      </c>
      <c r="E149" s="231" t="s">
        <v>1</v>
      </c>
      <c r="F149" s="232" t="s">
        <v>176</v>
      </c>
      <c r="G149" s="230"/>
      <c r="H149" s="233">
        <v>0.95599999999999996</v>
      </c>
      <c r="I149" s="230"/>
      <c r="J149" s="230"/>
      <c r="K149" s="230"/>
      <c r="L149" s="234"/>
      <c r="M149" s="235"/>
      <c r="N149" s="236"/>
      <c r="O149" s="236"/>
      <c r="P149" s="236"/>
      <c r="Q149" s="236"/>
      <c r="R149" s="236"/>
      <c r="S149" s="236"/>
      <c r="T149" s="237"/>
      <c r="AT149" s="238" t="s">
        <v>173</v>
      </c>
      <c r="AU149" s="238" t="s">
        <v>94</v>
      </c>
      <c r="AV149" s="15" t="s">
        <v>171</v>
      </c>
      <c r="AW149" s="15" t="s">
        <v>29</v>
      </c>
      <c r="AX149" s="15" t="s">
        <v>81</v>
      </c>
      <c r="AY149" s="238" t="s">
        <v>165</v>
      </c>
    </row>
    <row r="150" spans="1:65" s="2" customFormat="1" ht="24.2" customHeight="1">
      <c r="A150" s="31"/>
      <c r="B150" s="32"/>
      <c r="C150" s="196" t="s">
        <v>198</v>
      </c>
      <c r="D150" s="196" t="s">
        <v>167</v>
      </c>
      <c r="E150" s="197" t="s">
        <v>3009</v>
      </c>
      <c r="F150" s="198" t="s">
        <v>3010</v>
      </c>
      <c r="G150" s="199" t="s">
        <v>289</v>
      </c>
      <c r="H150" s="200">
        <v>1</v>
      </c>
      <c r="I150" s="201">
        <v>5.16</v>
      </c>
      <c r="J150" s="201">
        <f t="shared" ref="J150:J159" si="0">ROUND(I150*H150,2)</f>
        <v>5.16</v>
      </c>
      <c r="K150" s="202"/>
      <c r="L150" s="36"/>
      <c r="M150" s="203" t="s">
        <v>1</v>
      </c>
      <c r="N150" s="204" t="s">
        <v>39</v>
      </c>
      <c r="O150" s="205">
        <v>0.22789000000000001</v>
      </c>
      <c r="P150" s="205">
        <f t="shared" ref="P150:P159" si="1">O150*H150</f>
        <v>0.22789000000000001</v>
      </c>
      <c r="Q150" s="205">
        <v>1.3E-7</v>
      </c>
      <c r="R150" s="205">
        <f t="shared" ref="R150:R159" si="2">Q150*H150</f>
        <v>1.3E-7</v>
      </c>
      <c r="S150" s="205">
        <v>0</v>
      </c>
      <c r="T150" s="206">
        <f t="shared" ref="T150:T159" si="3"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257</v>
      </c>
      <c r="AT150" s="207" t="s">
        <v>167</v>
      </c>
      <c r="AU150" s="207" t="s">
        <v>94</v>
      </c>
      <c r="AY150" s="17" t="s">
        <v>165</v>
      </c>
      <c r="BE150" s="208">
        <f t="shared" ref="BE150:BE159" si="4">IF(N150="základná",J150,0)</f>
        <v>0</v>
      </c>
      <c r="BF150" s="208">
        <f t="shared" ref="BF150:BF159" si="5">IF(N150="znížená",J150,0)</f>
        <v>5.16</v>
      </c>
      <c r="BG150" s="208">
        <f t="shared" ref="BG150:BG159" si="6">IF(N150="zákl. prenesená",J150,0)</f>
        <v>0</v>
      </c>
      <c r="BH150" s="208">
        <f t="shared" ref="BH150:BH159" si="7">IF(N150="zníž. prenesená",J150,0)</f>
        <v>0</v>
      </c>
      <c r="BI150" s="208">
        <f t="shared" ref="BI150:BI159" si="8">IF(N150="nulová",J150,0)</f>
        <v>0</v>
      </c>
      <c r="BJ150" s="17" t="s">
        <v>94</v>
      </c>
      <c r="BK150" s="208">
        <f t="shared" ref="BK150:BK159" si="9">ROUND(I150*H150,2)</f>
        <v>5.16</v>
      </c>
      <c r="BL150" s="17" t="s">
        <v>257</v>
      </c>
      <c r="BM150" s="207" t="s">
        <v>3011</v>
      </c>
    </row>
    <row r="151" spans="1:65" s="2" customFormat="1" ht="24.2" customHeight="1">
      <c r="A151" s="31"/>
      <c r="B151" s="32"/>
      <c r="C151" s="196" t="s">
        <v>202</v>
      </c>
      <c r="D151" s="196" t="s">
        <v>167</v>
      </c>
      <c r="E151" s="197" t="s">
        <v>3012</v>
      </c>
      <c r="F151" s="198" t="s">
        <v>3013</v>
      </c>
      <c r="G151" s="199" t="s">
        <v>289</v>
      </c>
      <c r="H151" s="200">
        <v>3</v>
      </c>
      <c r="I151" s="201">
        <v>4.55</v>
      </c>
      <c r="J151" s="201">
        <f t="shared" si="0"/>
        <v>13.65</v>
      </c>
      <c r="K151" s="202"/>
      <c r="L151" s="36"/>
      <c r="M151" s="203" t="s">
        <v>1</v>
      </c>
      <c r="N151" s="204" t="s">
        <v>39</v>
      </c>
      <c r="O151" s="205">
        <v>0.17071</v>
      </c>
      <c r="P151" s="205">
        <f t="shared" si="1"/>
        <v>0.51212999999999997</v>
      </c>
      <c r="Q151" s="205">
        <v>7.7999999999999999E-6</v>
      </c>
      <c r="R151" s="205">
        <f t="shared" si="2"/>
        <v>2.34E-5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257</v>
      </c>
      <c r="AT151" s="207" t="s">
        <v>167</v>
      </c>
      <c r="AU151" s="207" t="s">
        <v>94</v>
      </c>
      <c r="AY151" s="17" t="s">
        <v>165</v>
      </c>
      <c r="BE151" s="208">
        <f t="shared" si="4"/>
        <v>0</v>
      </c>
      <c r="BF151" s="208">
        <f t="shared" si="5"/>
        <v>13.65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13.65</v>
      </c>
      <c r="BL151" s="17" t="s">
        <v>257</v>
      </c>
      <c r="BM151" s="207" t="s">
        <v>3014</v>
      </c>
    </row>
    <row r="152" spans="1:65" s="2" customFormat="1" ht="24.2" customHeight="1">
      <c r="A152" s="31"/>
      <c r="B152" s="32"/>
      <c r="C152" s="243" t="s">
        <v>207</v>
      </c>
      <c r="D152" s="243" t="s">
        <v>615</v>
      </c>
      <c r="E152" s="244" t="s">
        <v>3015</v>
      </c>
      <c r="F152" s="245" t="s">
        <v>3016</v>
      </c>
      <c r="G152" s="246" t="s">
        <v>289</v>
      </c>
      <c r="H152" s="247">
        <v>2</v>
      </c>
      <c r="I152" s="248">
        <v>18.25</v>
      </c>
      <c r="J152" s="248">
        <f t="shared" si="0"/>
        <v>36.5</v>
      </c>
      <c r="K152" s="249"/>
      <c r="L152" s="250"/>
      <c r="M152" s="251" t="s">
        <v>1</v>
      </c>
      <c r="N152" s="252" t="s">
        <v>39</v>
      </c>
      <c r="O152" s="205">
        <v>0</v>
      </c>
      <c r="P152" s="205">
        <f t="shared" si="1"/>
        <v>0</v>
      </c>
      <c r="Q152" s="205">
        <v>3.48E-3</v>
      </c>
      <c r="R152" s="205">
        <f t="shared" si="2"/>
        <v>6.96E-3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358</v>
      </c>
      <c r="AT152" s="207" t="s">
        <v>615</v>
      </c>
      <c r="AU152" s="207" t="s">
        <v>94</v>
      </c>
      <c r="AY152" s="17" t="s">
        <v>165</v>
      </c>
      <c r="BE152" s="208">
        <f t="shared" si="4"/>
        <v>0</v>
      </c>
      <c r="BF152" s="208">
        <f t="shared" si="5"/>
        <v>36.5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36.5</v>
      </c>
      <c r="BL152" s="17" t="s">
        <v>257</v>
      </c>
      <c r="BM152" s="207" t="s">
        <v>3017</v>
      </c>
    </row>
    <row r="153" spans="1:65" s="2" customFormat="1" ht="24.2" customHeight="1">
      <c r="A153" s="31"/>
      <c r="B153" s="32"/>
      <c r="C153" s="243" t="s">
        <v>122</v>
      </c>
      <c r="D153" s="243" t="s">
        <v>615</v>
      </c>
      <c r="E153" s="244" t="s">
        <v>3018</v>
      </c>
      <c r="F153" s="245" t="s">
        <v>3019</v>
      </c>
      <c r="G153" s="246" t="s">
        <v>289</v>
      </c>
      <c r="H153" s="247">
        <v>1</v>
      </c>
      <c r="I153" s="248">
        <v>30.75</v>
      </c>
      <c r="J153" s="248">
        <f t="shared" si="0"/>
        <v>30.75</v>
      </c>
      <c r="K153" s="249"/>
      <c r="L153" s="250"/>
      <c r="M153" s="251" t="s">
        <v>1</v>
      </c>
      <c r="N153" s="252" t="s">
        <v>39</v>
      </c>
      <c r="O153" s="205">
        <v>0</v>
      </c>
      <c r="P153" s="205">
        <f t="shared" si="1"/>
        <v>0</v>
      </c>
      <c r="Q153" s="205">
        <v>3.48E-3</v>
      </c>
      <c r="R153" s="205">
        <f t="shared" si="2"/>
        <v>3.48E-3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358</v>
      </c>
      <c r="AT153" s="207" t="s">
        <v>615</v>
      </c>
      <c r="AU153" s="207" t="s">
        <v>94</v>
      </c>
      <c r="AY153" s="17" t="s">
        <v>165</v>
      </c>
      <c r="BE153" s="208">
        <f t="shared" si="4"/>
        <v>0</v>
      </c>
      <c r="BF153" s="208">
        <f t="shared" si="5"/>
        <v>30.75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30.75</v>
      </c>
      <c r="BL153" s="17" t="s">
        <v>257</v>
      </c>
      <c r="BM153" s="207" t="s">
        <v>3020</v>
      </c>
    </row>
    <row r="154" spans="1:65" s="2" customFormat="1" ht="16.5" customHeight="1">
      <c r="A154" s="31"/>
      <c r="B154" s="32"/>
      <c r="C154" s="196" t="s">
        <v>217</v>
      </c>
      <c r="D154" s="196" t="s">
        <v>167</v>
      </c>
      <c r="E154" s="197" t="s">
        <v>3021</v>
      </c>
      <c r="F154" s="198" t="s">
        <v>3022</v>
      </c>
      <c r="G154" s="199" t="s">
        <v>289</v>
      </c>
      <c r="H154" s="200">
        <v>2</v>
      </c>
      <c r="I154" s="201">
        <v>4.5</v>
      </c>
      <c r="J154" s="201">
        <f t="shared" si="0"/>
        <v>9</v>
      </c>
      <c r="K154" s="202"/>
      <c r="L154" s="36"/>
      <c r="M154" s="203" t="s">
        <v>1</v>
      </c>
      <c r="N154" s="204" t="s">
        <v>39</v>
      </c>
      <c r="O154" s="205">
        <v>0.19211</v>
      </c>
      <c r="P154" s="205">
        <f t="shared" si="1"/>
        <v>0.38422000000000001</v>
      </c>
      <c r="Q154" s="205">
        <v>4.1999999999999996E-6</v>
      </c>
      <c r="R154" s="205">
        <f t="shared" si="2"/>
        <v>8.3999999999999992E-6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257</v>
      </c>
      <c r="AT154" s="207" t="s">
        <v>167</v>
      </c>
      <c r="AU154" s="207" t="s">
        <v>94</v>
      </c>
      <c r="AY154" s="17" t="s">
        <v>165</v>
      </c>
      <c r="BE154" s="208">
        <f t="shared" si="4"/>
        <v>0</v>
      </c>
      <c r="BF154" s="208">
        <f t="shared" si="5"/>
        <v>9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9</v>
      </c>
      <c r="BL154" s="17" t="s">
        <v>257</v>
      </c>
      <c r="BM154" s="207" t="s">
        <v>3023</v>
      </c>
    </row>
    <row r="155" spans="1:65" s="2" customFormat="1" ht="24.2" customHeight="1">
      <c r="A155" s="31"/>
      <c r="B155" s="32"/>
      <c r="C155" s="243" t="s">
        <v>225</v>
      </c>
      <c r="D155" s="243" t="s">
        <v>615</v>
      </c>
      <c r="E155" s="244" t="s">
        <v>3024</v>
      </c>
      <c r="F155" s="245" t="s">
        <v>3025</v>
      </c>
      <c r="G155" s="246" t="s">
        <v>289</v>
      </c>
      <c r="H155" s="247">
        <v>2</v>
      </c>
      <c r="I155" s="248">
        <v>15.6</v>
      </c>
      <c r="J155" s="248">
        <f t="shared" si="0"/>
        <v>31.2</v>
      </c>
      <c r="K155" s="249"/>
      <c r="L155" s="250"/>
      <c r="M155" s="251" t="s">
        <v>1</v>
      </c>
      <c r="N155" s="252" t="s">
        <v>39</v>
      </c>
      <c r="O155" s="205">
        <v>0</v>
      </c>
      <c r="P155" s="205">
        <f t="shared" si="1"/>
        <v>0</v>
      </c>
      <c r="Q155" s="205">
        <v>4.8000000000000001E-4</v>
      </c>
      <c r="R155" s="205">
        <f t="shared" si="2"/>
        <v>9.6000000000000002E-4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358</v>
      </c>
      <c r="AT155" s="207" t="s">
        <v>615</v>
      </c>
      <c r="AU155" s="207" t="s">
        <v>94</v>
      </c>
      <c r="AY155" s="17" t="s">
        <v>165</v>
      </c>
      <c r="BE155" s="208">
        <f t="shared" si="4"/>
        <v>0</v>
      </c>
      <c r="BF155" s="208">
        <f t="shared" si="5"/>
        <v>31.2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31.2</v>
      </c>
      <c r="BL155" s="17" t="s">
        <v>257</v>
      </c>
      <c r="BM155" s="207" t="s">
        <v>3026</v>
      </c>
    </row>
    <row r="156" spans="1:65" s="2" customFormat="1" ht="16.5" customHeight="1">
      <c r="A156" s="31"/>
      <c r="B156" s="32"/>
      <c r="C156" s="196" t="s">
        <v>231</v>
      </c>
      <c r="D156" s="196" t="s">
        <v>167</v>
      </c>
      <c r="E156" s="197" t="s">
        <v>3027</v>
      </c>
      <c r="F156" s="198" t="s">
        <v>3028</v>
      </c>
      <c r="G156" s="199" t="s">
        <v>289</v>
      </c>
      <c r="H156" s="200">
        <v>1</v>
      </c>
      <c r="I156" s="201">
        <v>4.9000000000000004</v>
      </c>
      <c r="J156" s="201">
        <f t="shared" si="0"/>
        <v>4.9000000000000004</v>
      </c>
      <c r="K156" s="202"/>
      <c r="L156" s="36"/>
      <c r="M156" s="203" t="s">
        <v>1</v>
      </c>
      <c r="N156" s="204" t="s">
        <v>39</v>
      </c>
      <c r="O156" s="205">
        <v>0.20816999999999999</v>
      </c>
      <c r="P156" s="205">
        <f t="shared" si="1"/>
        <v>0.20816999999999999</v>
      </c>
      <c r="Q156" s="205">
        <v>5.4E-6</v>
      </c>
      <c r="R156" s="205">
        <f t="shared" si="2"/>
        <v>5.4E-6</v>
      </c>
      <c r="S156" s="205">
        <v>0</v>
      </c>
      <c r="T156" s="20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257</v>
      </c>
      <c r="AT156" s="207" t="s">
        <v>167</v>
      </c>
      <c r="AU156" s="207" t="s">
        <v>94</v>
      </c>
      <c r="AY156" s="17" t="s">
        <v>165</v>
      </c>
      <c r="BE156" s="208">
        <f t="shared" si="4"/>
        <v>0</v>
      </c>
      <c r="BF156" s="208">
        <f t="shared" si="5"/>
        <v>4.9000000000000004</v>
      </c>
      <c r="BG156" s="208">
        <f t="shared" si="6"/>
        <v>0</v>
      </c>
      <c r="BH156" s="208">
        <f t="shared" si="7"/>
        <v>0</v>
      </c>
      <c r="BI156" s="208">
        <f t="shared" si="8"/>
        <v>0</v>
      </c>
      <c r="BJ156" s="17" t="s">
        <v>94</v>
      </c>
      <c r="BK156" s="208">
        <f t="shared" si="9"/>
        <v>4.9000000000000004</v>
      </c>
      <c r="BL156" s="17" t="s">
        <v>257</v>
      </c>
      <c r="BM156" s="207" t="s">
        <v>3029</v>
      </c>
    </row>
    <row r="157" spans="1:65" s="2" customFormat="1" ht="24.2" customHeight="1">
      <c r="A157" s="31"/>
      <c r="B157" s="32"/>
      <c r="C157" s="243" t="s">
        <v>238</v>
      </c>
      <c r="D157" s="243" t="s">
        <v>615</v>
      </c>
      <c r="E157" s="244" t="s">
        <v>3030</v>
      </c>
      <c r="F157" s="245" t="s">
        <v>3031</v>
      </c>
      <c r="G157" s="246" t="s">
        <v>289</v>
      </c>
      <c r="H157" s="247">
        <v>1</v>
      </c>
      <c r="I157" s="248">
        <v>21.46</v>
      </c>
      <c r="J157" s="248">
        <f t="shared" si="0"/>
        <v>21.46</v>
      </c>
      <c r="K157" s="249"/>
      <c r="L157" s="250"/>
      <c r="M157" s="251" t="s">
        <v>1</v>
      </c>
      <c r="N157" s="252" t="s">
        <v>39</v>
      </c>
      <c r="O157" s="205">
        <v>0</v>
      </c>
      <c r="P157" s="205">
        <f t="shared" si="1"/>
        <v>0</v>
      </c>
      <c r="Q157" s="205">
        <v>5.4000000000000001E-4</v>
      </c>
      <c r="R157" s="205">
        <f t="shared" si="2"/>
        <v>5.4000000000000001E-4</v>
      </c>
      <c r="S157" s="205">
        <v>0</v>
      </c>
      <c r="T157" s="206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358</v>
      </c>
      <c r="AT157" s="207" t="s">
        <v>615</v>
      </c>
      <c r="AU157" s="207" t="s">
        <v>94</v>
      </c>
      <c r="AY157" s="17" t="s">
        <v>165</v>
      </c>
      <c r="BE157" s="208">
        <f t="shared" si="4"/>
        <v>0</v>
      </c>
      <c r="BF157" s="208">
        <f t="shared" si="5"/>
        <v>21.46</v>
      </c>
      <c r="BG157" s="208">
        <f t="shared" si="6"/>
        <v>0</v>
      </c>
      <c r="BH157" s="208">
        <f t="shared" si="7"/>
        <v>0</v>
      </c>
      <c r="BI157" s="208">
        <f t="shared" si="8"/>
        <v>0</v>
      </c>
      <c r="BJ157" s="17" t="s">
        <v>94</v>
      </c>
      <c r="BK157" s="208">
        <f t="shared" si="9"/>
        <v>21.46</v>
      </c>
      <c r="BL157" s="17" t="s">
        <v>257</v>
      </c>
      <c r="BM157" s="207" t="s">
        <v>3032</v>
      </c>
    </row>
    <row r="158" spans="1:65" s="2" customFormat="1" ht="16.5" customHeight="1">
      <c r="A158" s="31"/>
      <c r="B158" s="32"/>
      <c r="C158" s="196" t="s">
        <v>244</v>
      </c>
      <c r="D158" s="196" t="s">
        <v>167</v>
      </c>
      <c r="E158" s="197" t="s">
        <v>3033</v>
      </c>
      <c r="F158" s="198" t="s">
        <v>3034</v>
      </c>
      <c r="G158" s="199" t="s">
        <v>289</v>
      </c>
      <c r="H158" s="200">
        <v>1</v>
      </c>
      <c r="I158" s="201">
        <v>83.35</v>
      </c>
      <c r="J158" s="201">
        <f t="shared" si="0"/>
        <v>83.35</v>
      </c>
      <c r="K158" s="202"/>
      <c r="L158" s="36"/>
      <c r="M158" s="203" t="s">
        <v>1</v>
      </c>
      <c r="N158" s="204" t="s">
        <v>39</v>
      </c>
      <c r="O158" s="205">
        <v>0.20816999999999999</v>
      </c>
      <c r="P158" s="205">
        <f t="shared" si="1"/>
        <v>0.20816999999999999</v>
      </c>
      <c r="Q158" s="205">
        <v>5.4E-6</v>
      </c>
      <c r="R158" s="205">
        <f t="shared" si="2"/>
        <v>5.4E-6</v>
      </c>
      <c r="S158" s="205">
        <v>0</v>
      </c>
      <c r="T158" s="206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257</v>
      </c>
      <c r="AT158" s="207" t="s">
        <v>167</v>
      </c>
      <c r="AU158" s="207" t="s">
        <v>94</v>
      </c>
      <c r="AY158" s="17" t="s">
        <v>165</v>
      </c>
      <c r="BE158" s="208">
        <f t="shared" si="4"/>
        <v>0</v>
      </c>
      <c r="BF158" s="208">
        <f t="shared" si="5"/>
        <v>83.35</v>
      </c>
      <c r="BG158" s="208">
        <f t="shared" si="6"/>
        <v>0</v>
      </c>
      <c r="BH158" s="208">
        <f t="shared" si="7"/>
        <v>0</v>
      </c>
      <c r="BI158" s="208">
        <f t="shared" si="8"/>
        <v>0</v>
      </c>
      <c r="BJ158" s="17" t="s">
        <v>94</v>
      </c>
      <c r="BK158" s="208">
        <f t="shared" si="9"/>
        <v>83.35</v>
      </c>
      <c r="BL158" s="17" t="s">
        <v>257</v>
      </c>
      <c r="BM158" s="207" t="s">
        <v>3035</v>
      </c>
    </row>
    <row r="159" spans="1:65" s="2" customFormat="1" ht="24.2" customHeight="1">
      <c r="A159" s="31"/>
      <c r="B159" s="32"/>
      <c r="C159" s="196" t="s">
        <v>257</v>
      </c>
      <c r="D159" s="196" t="s">
        <v>167</v>
      </c>
      <c r="E159" s="197" t="s">
        <v>3036</v>
      </c>
      <c r="F159" s="198" t="s">
        <v>3037</v>
      </c>
      <c r="G159" s="199" t="s">
        <v>631</v>
      </c>
      <c r="H159" s="200">
        <v>13.188000000000001</v>
      </c>
      <c r="I159" s="201">
        <v>0.9</v>
      </c>
      <c r="J159" s="201">
        <f t="shared" si="0"/>
        <v>11.87</v>
      </c>
      <c r="K159" s="202"/>
      <c r="L159" s="36"/>
      <c r="M159" s="203" t="s">
        <v>1</v>
      </c>
      <c r="N159" s="204" t="s">
        <v>39</v>
      </c>
      <c r="O159" s="205">
        <v>0</v>
      </c>
      <c r="P159" s="205">
        <f t="shared" si="1"/>
        <v>0</v>
      </c>
      <c r="Q159" s="205">
        <v>0</v>
      </c>
      <c r="R159" s="205">
        <f t="shared" si="2"/>
        <v>0</v>
      </c>
      <c r="S159" s="205">
        <v>0</v>
      </c>
      <c r="T159" s="206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257</v>
      </c>
      <c r="AT159" s="207" t="s">
        <v>167</v>
      </c>
      <c r="AU159" s="207" t="s">
        <v>94</v>
      </c>
      <c r="AY159" s="17" t="s">
        <v>165</v>
      </c>
      <c r="BE159" s="208">
        <f t="shared" si="4"/>
        <v>0</v>
      </c>
      <c r="BF159" s="208">
        <f t="shared" si="5"/>
        <v>11.87</v>
      </c>
      <c r="BG159" s="208">
        <f t="shared" si="6"/>
        <v>0</v>
      </c>
      <c r="BH159" s="208">
        <f t="shared" si="7"/>
        <v>0</v>
      </c>
      <c r="BI159" s="208">
        <f t="shared" si="8"/>
        <v>0</v>
      </c>
      <c r="BJ159" s="17" t="s">
        <v>94</v>
      </c>
      <c r="BK159" s="208">
        <f t="shared" si="9"/>
        <v>11.87</v>
      </c>
      <c r="BL159" s="17" t="s">
        <v>257</v>
      </c>
      <c r="BM159" s="207" t="s">
        <v>3038</v>
      </c>
    </row>
    <row r="160" spans="1:65" s="12" customFormat="1" ht="22.9" customHeight="1">
      <c r="B160" s="181"/>
      <c r="C160" s="182"/>
      <c r="D160" s="183" t="s">
        <v>72</v>
      </c>
      <c r="E160" s="194" t="s">
        <v>440</v>
      </c>
      <c r="F160" s="194" t="s">
        <v>441</v>
      </c>
      <c r="G160" s="182"/>
      <c r="H160" s="182"/>
      <c r="I160" s="182"/>
      <c r="J160" s="195">
        <f>BK160</f>
        <v>1087.26</v>
      </c>
      <c r="K160" s="182"/>
      <c r="L160" s="186"/>
      <c r="M160" s="187"/>
      <c r="N160" s="188"/>
      <c r="O160" s="188"/>
      <c r="P160" s="189">
        <f>SUM(P161:P179)</f>
        <v>10.1166628</v>
      </c>
      <c r="Q160" s="188"/>
      <c r="R160" s="189">
        <f>SUM(R161:R179)</f>
        <v>3.3238600000000007E-2</v>
      </c>
      <c r="S160" s="188"/>
      <c r="T160" s="190">
        <f>SUM(T161:T179)</f>
        <v>0</v>
      </c>
      <c r="AR160" s="191" t="s">
        <v>94</v>
      </c>
      <c r="AT160" s="192" t="s">
        <v>72</v>
      </c>
      <c r="AU160" s="192" t="s">
        <v>81</v>
      </c>
      <c r="AY160" s="191" t="s">
        <v>165</v>
      </c>
      <c r="BK160" s="193">
        <f>SUM(BK161:BK179)</f>
        <v>1087.26</v>
      </c>
    </row>
    <row r="161" spans="1:65" s="2" customFormat="1" ht="24.2" customHeight="1">
      <c r="A161" s="31"/>
      <c r="B161" s="32"/>
      <c r="C161" s="196" t="s">
        <v>267</v>
      </c>
      <c r="D161" s="196" t="s">
        <v>167</v>
      </c>
      <c r="E161" s="197" t="s">
        <v>3039</v>
      </c>
      <c r="F161" s="198" t="s">
        <v>3040</v>
      </c>
      <c r="G161" s="199" t="s">
        <v>289</v>
      </c>
      <c r="H161" s="200">
        <v>1</v>
      </c>
      <c r="I161" s="201">
        <v>34.07</v>
      </c>
      <c r="J161" s="201">
        <f>ROUND(I161*H161,2)</f>
        <v>34.07</v>
      </c>
      <c r="K161" s="202"/>
      <c r="L161" s="36"/>
      <c r="M161" s="203" t="s">
        <v>1</v>
      </c>
      <c r="N161" s="204" t="s">
        <v>39</v>
      </c>
      <c r="O161" s="205">
        <v>1.504</v>
      </c>
      <c r="P161" s="205">
        <f>O161*H161</f>
        <v>1.504</v>
      </c>
      <c r="Q161" s="205">
        <v>7.0600000000000003E-3</v>
      </c>
      <c r="R161" s="205">
        <f>Q161*H161</f>
        <v>7.0600000000000003E-3</v>
      </c>
      <c r="S161" s="205">
        <v>0</v>
      </c>
      <c r="T161" s="206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257</v>
      </c>
      <c r="AT161" s="207" t="s">
        <v>167</v>
      </c>
      <c r="AU161" s="207" t="s">
        <v>94</v>
      </c>
      <c r="AY161" s="17" t="s">
        <v>165</v>
      </c>
      <c r="BE161" s="208">
        <f>IF(N161="základná",J161,0)</f>
        <v>0</v>
      </c>
      <c r="BF161" s="208">
        <f>IF(N161="znížená",J161,0)</f>
        <v>34.07</v>
      </c>
      <c r="BG161" s="208">
        <f>IF(N161="zákl. prenesená",J161,0)</f>
        <v>0</v>
      </c>
      <c r="BH161" s="208">
        <f>IF(N161="zníž. prenesená",J161,0)</f>
        <v>0</v>
      </c>
      <c r="BI161" s="208">
        <f>IF(N161="nulová",J161,0)</f>
        <v>0</v>
      </c>
      <c r="BJ161" s="17" t="s">
        <v>94</v>
      </c>
      <c r="BK161" s="208">
        <f>ROUND(I161*H161,2)</f>
        <v>34.07</v>
      </c>
      <c r="BL161" s="17" t="s">
        <v>257</v>
      </c>
      <c r="BM161" s="207" t="s">
        <v>3041</v>
      </c>
    </row>
    <row r="162" spans="1:65" s="2" customFormat="1" ht="16.5" customHeight="1">
      <c r="A162" s="31"/>
      <c r="B162" s="32"/>
      <c r="C162" s="243" t="s">
        <v>273</v>
      </c>
      <c r="D162" s="243" t="s">
        <v>615</v>
      </c>
      <c r="E162" s="244" t="s">
        <v>3042</v>
      </c>
      <c r="F162" s="245" t="s">
        <v>3043</v>
      </c>
      <c r="G162" s="246" t="s">
        <v>289</v>
      </c>
      <c r="H162" s="247">
        <v>1</v>
      </c>
      <c r="I162" s="248">
        <v>91</v>
      </c>
      <c r="J162" s="248">
        <f>ROUND(I162*H162,2)</f>
        <v>91</v>
      </c>
      <c r="K162" s="249"/>
      <c r="L162" s="250"/>
      <c r="M162" s="251" t="s">
        <v>1</v>
      </c>
      <c r="N162" s="252" t="s">
        <v>39</v>
      </c>
      <c r="O162" s="205">
        <v>0</v>
      </c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358</v>
      </c>
      <c r="AT162" s="207" t="s">
        <v>615</v>
      </c>
      <c r="AU162" s="207" t="s">
        <v>94</v>
      </c>
      <c r="AY162" s="17" t="s">
        <v>165</v>
      </c>
      <c r="BE162" s="208">
        <f>IF(N162="základná",J162,0)</f>
        <v>0</v>
      </c>
      <c r="BF162" s="208">
        <f>IF(N162="znížená",J162,0)</f>
        <v>91</v>
      </c>
      <c r="BG162" s="208">
        <f>IF(N162="zákl. prenesená",J162,0)</f>
        <v>0</v>
      </c>
      <c r="BH162" s="208">
        <f>IF(N162="zníž. prenesená",J162,0)</f>
        <v>0</v>
      </c>
      <c r="BI162" s="208">
        <f>IF(N162="nulová",J162,0)</f>
        <v>0</v>
      </c>
      <c r="BJ162" s="17" t="s">
        <v>94</v>
      </c>
      <c r="BK162" s="208">
        <f>ROUND(I162*H162,2)</f>
        <v>91</v>
      </c>
      <c r="BL162" s="17" t="s">
        <v>257</v>
      </c>
      <c r="BM162" s="207" t="s">
        <v>3044</v>
      </c>
    </row>
    <row r="163" spans="1:65" s="2" customFormat="1" ht="19.5">
      <c r="A163" s="31"/>
      <c r="B163" s="32"/>
      <c r="C163" s="33"/>
      <c r="D163" s="211" t="s">
        <v>1103</v>
      </c>
      <c r="E163" s="33"/>
      <c r="F163" s="253" t="s">
        <v>2722</v>
      </c>
      <c r="G163" s="33"/>
      <c r="H163" s="33"/>
      <c r="I163" s="33"/>
      <c r="J163" s="33"/>
      <c r="K163" s="33"/>
      <c r="L163" s="36"/>
      <c r="M163" s="254"/>
      <c r="N163" s="255"/>
      <c r="O163" s="72"/>
      <c r="P163" s="72"/>
      <c r="Q163" s="72"/>
      <c r="R163" s="72"/>
      <c r="S163" s="72"/>
      <c r="T163" s="73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7" t="s">
        <v>1103</v>
      </c>
      <c r="AU163" s="17" t="s">
        <v>94</v>
      </c>
    </row>
    <row r="164" spans="1:65" s="2" customFormat="1" ht="16.5" customHeight="1">
      <c r="A164" s="31"/>
      <c r="B164" s="32"/>
      <c r="C164" s="243" t="s">
        <v>281</v>
      </c>
      <c r="D164" s="243" t="s">
        <v>615</v>
      </c>
      <c r="E164" s="244" t="s">
        <v>3045</v>
      </c>
      <c r="F164" s="245" t="s">
        <v>3046</v>
      </c>
      <c r="G164" s="246" t="s">
        <v>289</v>
      </c>
      <c r="H164" s="247">
        <v>1</v>
      </c>
      <c r="I164" s="248">
        <v>31</v>
      </c>
      <c r="J164" s="248">
        <f>ROUND(I164*H164,2)</f>
        <v>31</v>
      </c>
      <c r="K164" s="249"/>
      <c r="L164" s="250"/>
      <c r="M164" s="251" t="s">
        <v>1</v>
      </c>
      <c r="N164" s="252" t="s">
        <v>39</v>
      </c>
      <c r="O164" s="205">
        <v>0</v>
      </c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358</v>
      </c>
      <c r="AT164" s="207" t="s">
        <v>615</v>
      </c>
      <c r="AU164" s="207" t="s">
        <v>94</v>
      </c>
      <c r="AY164" s="17" t="s">
        <v>165</v>
      </c>
      <c r="BE164" s="208">
        <f>IF(N164="základná",J164,0)</f>
        <v>0</v>
      </c>
      <c r="BF164" s="208">
        <f>IF(N164="znížená",J164,0)</f>
        <v>31</v>
      </c>
      <c r="BG164" s="208">
        <f>IF(N164="zákl. prenesená",J164,0)</f>
        <v>0</v>
      </c>
      <c r="BH164" s="208">
        <f>IF(N164="zníž. prenesená",J164,0)</f>
        <v>0</v>
      </c>
      <c r="BI164" s="208">
        <f>IF(N164="nulová",J164,0)</f>
        <v>0</v>
      </c>
      <c r="BJ164" s="17" t="s">
        <v>94</v>
      </c>
      <c r="BK164" s="208">
        <f>ROUND(I164*H164,2)</f>
        <v>31</v>
      </c>
      <c r="BL164" s="17" t="s">
        <v>257</v>
      </c>
      <c r="BM164" s="207" t="s">
        <v>3047</v>
      </c>
    </row>
    <row r="165" spans="1:65" s="2" customFormat="1" ht="19.5">
      <c r="A165" s="31"/>
      <c r="B165" s="32"/>
      <c r="C165" s="33"/>
      <c r="D165" s="211" t="s">
        <v>1103</v>
      </c>
      <c r="E165" s="33"/>
      <c r="F165" s="253" t="s">
        <v>2722</v>
      </c>
      <c r="G165" s="33"/>
      <c r="H165" s="33"/>
      <c r="I165" s="33"/>
      <c r="J165" s="33"/>
      <c r="K165" s="33"/>
      <c r="L165" s="36"/>
      <c r="M165" s="254"/>
      <c r="N165" s="255"/>
      <c r="O165" s="72"/>
      <c r="P165" s="72"/>
      <c r="Q165" s="72"/>
      <c r="R165" s="72"/>
      <c r="S165" s="72"/>
      <c r="T165" s="73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7" t="s">
        <v>1103</v>
      </c>
      <c r="AU165" s="17" t="s">
        <v>94</v>
      </c>
    </row>
    <row r="166" spans="1:65" s="2" customFormat="1" ht="16.5" customHeight="1">
      <c r="A166" s="31"/>
      <c r="B166" s="32"/>
      <c r="C166" s="243" t="s">
        <v>7</v>
      </c>
      <c r="D166" s="243" t="s">
        <v>615</v>
      </c>
      <c r="E166" s="244" t="s">
        <v>3048</v>
      </c>
      <c r="F166" s="245" t="s">
        <v>3049</v>
      </c>
      <c r="G166" s="246" t="s">
        <v>289</v>
      </c>
      <c r="H166" s="247">
        <v>1</v>
      </c>
      <c r="I166" s="248">
        <v>21</v>
      </c>
      <c r="J166" s="248">
        <f>ROUND(I166*H166,2)</f>
        <v>21</v>
      </c>
      <c r="K166" s="249"/>
      <c r="L166" s="250"/>
      <c r="M166" s="251" t="s">
        <v>1</v>
      </c>
      <c r="N166" s="252" t="s">
        <v>39</v>
      </c>
      <c r="O166" s="205">
        <v>0</v>
      </c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358</v>
      </c>
      <c r="AT166" s="207" t="s">
        <v>615</v>
      </c>
      <c r="AU166" s="207" t="s">
        <v>94</v>
      </c>
      <c r="AY166" s="17" t="s">
        <v>165</v>
      </c>
      <c r="BE166" s="208">
        <f>IF(N166="základná",J166,0)</f>
        <v>0</v>
      </c>
      <c r="BF166" s="208">
        <f>IF(N166="znížená",J166,0)</f>
        <v>21</v>
      </c>
      <c r="BG166" s="208">
        <f>IF(N166="zákl. prenesená",J166,0)</f>
        <v>0</v>
      </c>
      <c r="BH166" s="208">
        <f>IF(N166="zníž. prenesená",J166,0)</f>
        <v>0</v>
      </c>
      <c r="BI166" s="208">
        <f>IF(N166="nulová",J166,0)</f>
        <v>0</v>
      </c>
      <c r="BJ166" s="17" t="s">
        <v>94</v>
      </c>
      <c r="BK166" s="208">
        <f>ROUND(I166*H166,2)</f>
        <v>21</v>
      </c>
      <c r="BL166" s="17" t="s">
        <v>257</v>
      </c>
      <c r="BM166" s="207" t="s">
        <v>3050</v>
      </c>
    </row>
    <row r="167" spans="1:65" s="2" customFormat="1" ht="19.5">
      <c r="A167" s="31"/>
      <c r="B167" s="32"/>
      <c r="C167" s="33"/>
      <c r="D167" s="211" t="s">
        <v>1103</v>
      </c>
      <c r="E167" s="33"/>
      <c r="F167" s="253" t="s">
        <v>2722</v>
      </c>
      <c r="G167" s="33"/>
      <c r="H167" s="33"/>
      <c r="I167" s="33"/>
      <c r="J167" s="33"/>
      <c r="K167" s="33"/>
      <c r="L167" s="36"/>
      <c r="M167" s="254"/>
      <c r="N167" s="255"/>
      <c r="O167" s="72"/>
      <c r="P167" s="72"/>
      <c r="Q167" s="72"/>
      <c r="R167" s="72"/>
      <c r="S167" s="72"/>
      <c r="T167" s="73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7" t="s">
        <v>1103</v>
      </c>
      <c r="AU167" s="17" t="s">
        <v>94</v>
      </c>
    </row>
    <row r="168" spans="1:65" s="2" customFormat="1" ht="16.5" customHeight="1">
      <c r="A168" s="31"/>
      <c r="B168" s="32"/>
      <c r="C168" s="243" t="s">
        <v>293</v>
      </c>
      <c r="D168" s="243" t="s">
        <v>615</v>
      </c>
      <c r="E168" s="244" t="s">
        <v>3051</v>
      </c>
      <c r="F168" s="245" t="s">
        <v>3052</v>
      </c>
      <c r="G168" s="246" t="s">
        <v>289</v>
      </c>
      <c r="H168" s="247">
        <v>1</v>
      </c>
      <c r="I168" s="248">
        <v>12</v>
      </c>
      <c r="J168" s="248">
        <f>ROUND(I168*H168,2)</f>
        <v>12</v>
      </c>
      <c r="K168" s="249"/>
      <c r="L168" s="250"/>
      <c r="M168" s="251" t="s">
        <v>1</v>
      </c>
      <c r="N168" s="252" t="s">
        <v>39</v>
      </c>
      <c r="O168" s="205">
        <v>0</v>
      </c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358</v>
      </c>
      <c r="AT168" s="207" t="s">
        <v>615</v>
      </c>
      <c r="AU168" s="207" t="s">
        <v>94</v>
      </c>
      <c r="AY168" s="17" t="s">
        <v>165</v>
      </c>
      <c r="BE168" s="208">
        <f>IF(N168="základná",J168,0)</f>
        <v>0</v>
      </c>
      <c r="BF168" s="208">
        <f>IF(N168="znížená",J168,0)</f>
        <v>12</v>
      </c>
      <c r="BG168" s="208">
        <f>IF(N168="zákl. prenesená",J168,0)</f>
        <v>0</v>
      </c>
      <c r="BH168" s="208">
        <f>IF(N168="zníž. prenesená",J168,0)</f>
        <v>0</v>
      </c>
      <c r="BI168" s="208">
        <f>IF(N168="nulová",J168,0)</f>
        <v>0</v>
      </c>
      <c r="BJ168" s="17" t="s">
        <v>94</v>
      </c>
      <c r="BK168" s="208">
        <f>ROUND(I168*H168,2)</f>
        <v>12</v>
      </c>
      <c r="BL168" s="17" t="s">
        <v>257</v>
      </c>
      <c r="BM168" s="207" t="s">
        <v>3053</v>
      </c>
    </row>
    <row r="169" spans="1:65" s="2" customFormat="1" ht="19.5">
      <c r="A169" s="31"/>
      <c r="B169" s="32"/>
      <c r="C169" s="33"/>
      <c r="D169" s="211" t="s">
        <v>1103</v>
      </c>
      <c r="E169" s="33"/>
      <c r="F169" s="253" t="s">
        <v>2722</v>
      </c>
      <c r="G169" s="33"/>
      <c r="H169" s="33"/>
      <c r="I169" s="33"/>
      <c r="J169" s="33"/>
      <c r="K169" s="33"/>
      <c r="L169" s="36"/>
      <c r="M169" s="254"/>
      <c r="N169" s="255"/>
      <c r="O169" s="72"/>
      <c r="P169" s="72"/>
      <c r="Q169" s="72"/>
      <c r="R169" s="72"/>
      <c r="S169" s="72"/>
      <c r="T169" s="73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7" t="s">
        <v>1103</v>
      </c>
      <c r="AU169" s="17" t="s">
        <v>94</v>
      </c>
    </row>
    <row r="170" spans="1:65" s="2" customFormat="1" ht="16.5" customHeight="1">
      <c r="A170" s="31"/>
      <c r="B170" s="32"/>
      <c r="C170" s="243" t="s">
        <v>297</v>
      </c>
      <c r="D170" s="243" t="s">
        <v>615</v>
      </c>
      <c r="E170" s="244" t="s">
        <v>3054</v>
      </c>
      <c r="F170" s="245" t="s">
        <v>3055</v>
      </c>
      <c r="G170" s="246" t="s">
        <v>289</v>
      </c>
      <c r="H170" s="247">
        <v>1</v>
      </c>
      <c r="I170" s="248">
        <v>32</v>
      </c>
      <c r="J170" s="248">
        <f>ROUND(I170*H170,2)</f>
        <v>32</v>
      </c>
      <c r="K170" s="249"/>
      <c r="L170" s="250"/>
      <c r="M170" s="251" t="s">
        <v>1</v>
      </c>
      <c r="N170" s="252" t="s">
        <v>39</v>
      </c>
      <c r="O170" s="205">
        <v>0</v>
      </c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358</v>
      </c>
      <c r="AT170" s="207" t="s">
        <v>615</v>
      </c>
      <c r="AU170" s="207" t="s">
        <v>94</v>
      </c>
      <c r="AY170" s="17" t="s">
        <v>165</v>
      </c>
      <c r="BE170" s="208">
        <f>IF(N170="základná",J170,0)</f>
        <v>0</v>
      </c>
      <c r="BF170" s="208">
        <f>IF(N170="znížená",J170,0)</f>
        <v>32</v>
      </c>
      <c r="BG170" s="208">
        <f>IF(N170="zákl. prenesená",J170,0)</f>
        <v>0</v>
      </c>
      <c r="BH170" s="208">
        <f>IF(N170="zníž. prenesená",J170,0)</f>
        <v>0</v>
      </c>
      <c r="BI170" s="208">
        <f>IF(N170="nulová",J170,0)</f>
        <v>0</v>
      </c>
      <c r="BJ170" s="17" t="s">
        <v>94</v>
      </c>
      <c r="BK170" s="208">
        <f>ROUND(I170*H170,2)</f>
        <v>32</v>
      </c>
      <c r="BL170" s="17" t="s">
        <v>257</v>
      </c>
      <c r="BM170" s="207" t="s">
        <v>3056</v>
      </c>
    </row>
    <row r="171" spans="1:65" s="2" customFormat="1" ht="19.5">
      <c r="A171" s="31"/>
      <c r="B171" s="32"/>
      <c r="C171" s="33"/>
      <c r="D171" s="211" t="s">
        <v>1103</v>
      </c>
      <c r="E171" s="33"/>
      <c r="F171" s="253" t="s">
        <v>1844</v>
      </c>
      <c r="G171" s="33"/>
      <c r="H171" s="33"/>
      <c r="I171" s="33"/>
      <c r="J171" s="33"/>
      <c r="K171" s="33"/>
      <c r="L171" s="36"/>
      <c r="M171" s="254"/>
      <c r="N171" s="255"/>
      <c r="O171" s="72"/>
      <c r="P171" s="72"/>
      <c r="Q171" s="72"/>
      <c r="R171" s="72"/>
      <c r="S171" s="72"/>
      <c r="T171" s="73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7" t="s">
        <v>1103</v>
      </c>
      <c r="AU171" s="17" t="s">
        <v>94</v>
      </c>
    </row>
    <row r="172" spans="1:65" s="2" customFormat="1" ht="16.5" customHeight="1">
      <c r="A172" s="31"/>
      <c r="B172" s="32"/>
      <c r="C172" s="243" t="s">
        <v>304</v>
      </c>
      <c r="D172" s="243" t="s">
        <v>615</v>
      </c>
      <c r="E172" s="244" t="s">
        <v>3057</v>
      </c>
      <c r="F172" s="245" t="s">
        <v>3058</v>
      </c>
      <c r="G172" s="246" t="s">
        <v>289</v>
      </c>
      <c r="H172" s="247">
        <v>1</v>
      </c>
      <c r="I172" s="248">
        <v>80</v>
      </c>
      <c r="J172" s="248">
        <f>ROUND(I172*H172,2)</f>
        <v>80</v>
      </c>
      <c r="K172" s="249"/>
      <c r="L172" s="250"/>
      <c r="M172" s="251" t="s">
        <v>1</v>
      </c>
      <c r="N172" s="252" t="s">
        <v>39</v>
      </c>
      <c r="O172" s="205">
        <v>0</v>
      </c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358</v>
      </c>
      <c r="AT172" s="207" t="s">
        <v>615</v>
      </c>
      <c r="AU172" s="207" t="s">
        <v>94</v>
      </c>
      <c r="AY172" s="17" t="s">
        <v>165</v>
      </c>
      <c r="BE172" s="208">
        <f>IF(N172="základná",J172,0)</f>
        <v>0</v>
      </c>
      <c r="BF172" s="208">
        <f>IF(N172="znížená",J172,0)</f>
        <v>80</v>
      </c>
      <c r="BG172" s="208">
        <f>IF(N172="zákl. prenesená",J172,0)</f>
        <v>0</v>
      </c>
      <c r="BH172" s="208">
        <f>IF(N172="zníž. prenesená",J172,0)</f>
        <v>0</v>
      </c>
      <c r="BI172" s="208">
        <f>IF(N172="nulová",J172,0)</f>
        <v>0</v>
      </c>
      <c r="BJ172" s="17" t="s">
        <v>94</v>
      </c>
      <c r="BK172" s="208">
        <f>ROUND(I172*H172,2)</f>
        <v>80</v>
      </c>
      <c r="BL172" s="17" t="s">
        <v>257</v>
      </c>
      <c r="BM172" s="207" t="s">
        <v>3059</v>
      </c>
    </row>
    <row r="173" spans="1:65" s="2" customFormat="1" ht="19.5">
      <c r="A173" s="31"/>
      <c r="B173" s="32"/>
      <c r="C173" s="33"/>
      <c r="D173" s="211" t="s">
        <v>1103</v>
      </c>
      <c r="E173" s="33"/>
      <c r="F173" s="253" t="s">
        <v>1844</v>
      </c>
      <c r="G173" s="33"/>
      <c r="H173" s="33"/>
      <c r="I173" s="33"/>
      <c r="J173" s="33"/>
      <c r="K173" s="33"/>
      <c r="L173" s="36"/>
      <c r="M173" s="254"/>
      <c r="N173" s="255"/>
      <c r="O173" s="72"/>
      <c r="P173" s="72"/>
      <c r="Q173" s="72"/>
      <c r="R173" s="72"/>
      <c r="S173" s="72"/>
      <c r="T173" s="73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7" t="s">
        <v>1103</v>
      </c>
      <c r="AU173" s="17" t="s">
        <v>94</v>
      </c>
    </row>
    <row r="174" spans="1:65" s="2" customFormat="1" ht="16.5" customHeight="1">
      <c r="A174" s="31"/>
      <c r="B174" s="32"/>
      <c r="C174" s="243" t="s">
        <v>309</v>
      </c>
      <c r="D174" s="243" t="s">
        <v>615</v>
      </c>
      <c r="E174" s="244" t="s">
        <v>3060</v>
      </c>
      <c r="F174" s="245" t="s">
        <v>3061</v>
      </c>
      <c r="G174" s="246" t="s">
        <v>289</v>
      </c>
      <c r="H174" s="247">
        <v>1</v>
      </c>
      <c r="I174" s="248">
        <v>49</v>
      </c>
      <c r="J174" s="248">
        <f>ROUND(I174*H174,2)</f>
        <v>49</v>
      </c>
      <c r="K174" s="249"/>
      <c r="L174" s="250"/>
      <c r="M174" s="251" t="s">
        <v>1</v>
      </c>
      <c r="N174" s="252" t="s">
        <v>39</v>
      </c>
      <c r="O174" s="205">
        <v>0</v>
      </c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7" t="s">
        <v>358</v>
      </c>
      <c r="AT174" s="207" t="s">
        <v>615</v>
      </c>
      <c r="AU174" s="207" t="s">
        <v>94</v>
      </c>
      <c r="AY174" s="17" t="s">
        <v>165</v>
      </c>
      <c r="BE174" s="208">
        <f>IF(N174="základná",J174,0)</f>
        <v>0</v>
      </c>
      <c r="BF174" s="208">
        <f>IF(N174="znížená",J174,0)</f>
        <v>49</v>
      </c>
      <c r="BG174" s="208">
        <f>IF(N174="zákl. prenesená",J174,0)</f>
        <v>0</v>
      </c>
      <c r="BH174" s="208">
        <f>IF(N174="zníž. prenesená",J174,0)</f>
        <v>0</v>
      </c>
      <c r="BI174" s="208">
        <f>IF(N174="nulová",J174,0)</f>
        <v>0</v>
      </c>
      <c r="BJ174" s="17" t="s">
        <v>94</v>
      </c>
      <c r="BK174" s="208">
        <f>ROUND(I174*H174,2)</f>
        <v>49</v>
      </c>
      <c r="BL174" s="17" t="s">
        <v>257</v>
      </c>
      <c r="BM174" s="207" t="s">
        <v>3062</v>
      </c>
    </row>
    <row r="175" spans="1:65" s="2" customFormat="1" ht="19.5">
      <c r="A175" s="31"/>
      <c r="B175" s="32"/>
      <c r="C175" s="33"/>
      <c r="D175" s="211" t="s">
        <v>1103</v>
      </c>
      <c r="E175" s="33"/>
      <c r="F175" s="253" t="s">
        <v>1844</v>
      </c>
      <c r="G175" s="33"/>
      <c r="H175" s="33"/>
      <c r="I175" s="33"/>
      <c r="J175" s="33"/>
      <c r="K175" s="33"/>
      <c r="L175" s="36"/>
      <c r="M175" s="254"/>
      <c r="N175" s="255"/>
      <c r="O175" s="72"/>
      <c r="P175" s="72"/>
      <c r="Q175" s="72"/>
      <c r="R175" s="72"/>
      <c r="S175" s="72"/>
      <c r="T175" s="73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7" t="s">
        <v>1103</v>
      </c>
      <c r="AU175" s="17" t="s">
        <v>94</v>
      </c>
    </row>
    <row r="176" spans="1:65" s="2" customFormat="1" ht="16.5" customHeight="1">
      <c r="A176" s="31"/>
      <c r="B176" s="32"/>
      <c r="C176" s="243" t="s">
        <v>317</v>
      </c>
      <c r="D176" s="243" t="s">
        <v>615</v>
      </c>
      <c r="E176" s="244" t="s">
        <v>3063</v>
      </c>
      <c r="F176" s="245" t="s">
        <v>3064</v>
      </c>
      <c r="G176" s="246" t="s">
        <v>289</v>
      </c>
      <c r="H176" s="247">
        <v>1</v>
      </c>
      <c r="I176" s="248">
        <v>28</v>
      </c>
      <c r="J176" s="248">
        <f>ROUND(I176*H176,2)</f>
        <v>28</v>
      </c>
      <c r="K176" s="249"/>
      <c r="L176" s="250"/>
      <c r="M176" s="251" t="s">
        <v>1</v>
      </c>
      <c r="N176" s="252" t="s">
        <v>39</v>
      </c>
      <c r="O176" s="205">
        <v>0</v>
      </c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358</v>
      </c>
      <c r="AT176" s="207" t="s">
        <v>615</v>
      </c>
      <c r="AU176" s="207" t="s">
        <v>94</v>
      </c>
      <c r="AY176" s="17" t="s">
        <v>165</v>
      </c>
      <c r="BE176" s="208">
        <f>IF(N176="základná",J176,0)</f>
        <v>0</v>
      </c>
      <c r="BF176" s="208">
        <f>IF(N176="znížená",J176,0)</f>
        <v>28</v>
      </c>
      <c r="BG176" s="208">
        <f>IF(N176="zákl. prenesená",J176,0)</f>
        <v>0</v>
      </c>
      <c r="BH176" s="208">
        <f>IF(N176="zníž. prenesená",J176,0)</f>
        <v>0</v>
      </c>
      <c r="BI176" s="208">
        <f>IF(N176="nulová",J176,0)</f>
        <v>0</v>
      </c>
      <c r="BJ176" s="17" t="s">
        <v>94</v>
      </c>
      <c r="BK176" s="208">
        <f>ROUND(I176*H176,2)</f>
        <v>28</v>
      </c>
      <c r="BL176" s="17" t="s">
        <v>257</v>
      </c>
      <c r="BM176" s="207" t="s">
        <v>3065</v>
      </c>
    </row>
    <row r="177" spans="1:65" s="2" customFormat="1" ht="19.5">
      <c r="A177" s="31"/>
      <c r="B177" s="32"/>
      <c r="C177" s="33"/>
      <c r="D177" s="211" t="s">
        <v>1103</v>
      </c>
      <c r="E177" s="33"/>
      <c r="F177" s="253" t="s">
        <v>2722</v>
      </c>
      <c r="G177" s="33"/>
      <c r="H177" s="33"/>
      <c r="I177" s="33"/>
      <c r="J177" s="33"/>
      <c r="K177" s="33"/>
      <c r="L177" s="36"/>
      <c r="M177" s="254"/>
      <c r="N177" s="255"/>
      <c r="O177" s="72"/>
      <c r="P177" s="72"/>
      <c r="Q177" s="72"/>
      <c r="R177" s="72"/>
      <c r="S177" s="72"/>
      <c r="T177" s="73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7" t="s">
        <v>1103</v>
      </c>
      <c r="AU177" s="17" t="s">
        <v>94</v>
      </c>
    </row>
    <row r="178" spans="1:65" s="2" customFormat="1" ht="24.2" customHeight="1">
      <c r="A178" s="31"/>
      <c r="B178" s="32"/>
      <c r="C178" s="196" t="s">
        <v>322</v>
      </c>
      <c r="D178" s="196" t="s">
        <v>167</v>
      </c>
      <c r="E178" s="197" t="s">
        <v>3066</v>
      </c>
      <c r="F178" s="198" t="s">
        <v>3067</v>
      </c>
      <c r="G178" s="199" t="s">
        <v>220</v>
      </c>
      <c r="H178" s="200">
        <v>9.66</v>
      </c>
      <c r="I178" s="201">
        <v>69.819999999999993</v>
      </c>
      <c r="J178" s="201">
        <f>ROUND(I178*H178,2)</f>
        <v>674.46</v>
      </c>
      <c r="K178" s="202"/>
      <c r="L178" s="36"/>
      <c r="M178" s="203" t="s">
        <v>1</v>
      </c>
      <c r="N178" s="204" t="s">
        <v>39</v>
      </c>
      <c r="O178" s="205">
        <v>0.89158000000000004</v>
      </c>
      <c r="P178" s="205">
        <f>O178*H178</f>
        <v>8.6126628000000007</v>
      </c>
      <c r="Q178" s="205">
        <v>2.7100000000000002E-3</v>
      </c>
      <c r="R178" s="205">
        <f>Q178*H178</f>
        <v>2.6178600000000003E-2</v>
      </c>
      <c r="S178" s="205">
        <v>0</v>
      </c>
      <c r="T178" s="206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7" t="s">
        <v>257</v>
      </c>
      <c r="AT178" s="207" t="s">
        <v>167</v>
      </c>
      <c r="AU178" s="207" t="s">
        <v>94</v>
      </c>
      <c r="AY178" s="17" t="s">
        <v>165</v>
      </c>
      <c r="BE178" s="208">
        <f>IF(N178="základná",J178,0)</f>
        <v>0</v>
      </c>
      <c r="BF178" s="208">
        <f>IF(N178="znížená",J178,0)</f>
        <v>674.46</v>
      </c>
      <c r="BG178" s="208">
        <f>IF(N178="zákl. prenesená",J178,0)</f>
        <v>0</v>
      </c>
      <c r="BH178" s="208">
        <f>IF(N178="zníž. prenesená",J178,0)</f>
        <v>0</v>
      </c>
      <c r="BI178" s="208">
        <f>IF(N178="nulová",J178,0)</f>
        <v>0</v>
      </c>
      <c r="BJ178" s="17" t="s">
        <v>94</v>
      </c>
      <c r="BK178" s="208">
        <f>ROUND(I178*H178,2)</f>
        <v>674.46</v>
      </c>
      <c r="BL178" s="17" t="s">
        <v>257</v>
      </c>
      <c r="BM178" s="207" t="s">
        <v>3068</v>
      </c>
    </row>
    <row r="179" spans="1:65" s="2" customFormat="1" ht="24.2" customHeight="1">
      <c r="A179" s="31"/>
      <c r="B179" s="32"/>
      <c r="C179" s="196" t="s">
        <v>326</v>
      </c>
      <c r="D179" s="196" t="s">
        <v>167</v>
      </c>
      <c r="E179" s="197" t="s">
        <v>2723</v>
      </c>
      <c r="F179" s="198" t="s">
        <v>2724</v>
      </c>
      <c r="G179" s="199" t="s">
        <v>631</v>
      </c>
      <c r="H179" s="200">
        <v>10.525</v>
      </c>
      <c r="I179" s="201">
        <v>3.3</v>
      </c>
      <c r="J179" s="201">
        <f>ROUND(I179*H179,2)</f>
        <v>34.729999999999997</v>
      </c>
      <c r="K179" s="202"/>
      <c r="L179" s="36"/>
      <c r="M179" s="203" t="s">
        <v>1</v>
      </c>
      <c r="N179" s="204" t="s">
        <v>39</v>
      </c>
      <c r="O179" s="205">
        <v>0</v>
      </c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7" t="s">
        <v>257</v>
      </c>
      <c r="AT179" s="207" t="s">
        <v>167</v>
      </c>
      <c r="AU179" s="207" t="s">
        <v>94</v>
      </c>
      <c r="AY179" s="17" t="s">
        <v>165</v>
      </c>
      <c r="BE179" s="208">
        <f>IF(N179="základná",J179,0)</f>
        <v>0</v>
      </c>
      <c r="BF179" s="208">
        <f>IF(N179="znížená",J179,0)</f>
        <v>34.729999999999997</v>
      </c>
      <c r="BG179" s="208">
        <f>IF(N179="zákl. prenesená",J179,0)</f>
        <v>0</v>
      </c>
      <c r="BH179" s="208">
        <f>IF(N179="zníž. prenesená",J179,0)</f>
        <v>0</v>
      </c>
      <c r="BI179" s="208">
        <f>IF(N179="nulová",J179,0)</f>
        <v>0</v>
      </c>
      <c r="BJ179" s="17" t="s">
        <v>94</v>
      </c>
      <c r="BK179" s="208">
        <f>ROUND(I179*H179,2)</f>
        <v>34.729999999999997</v>
      </c>
      <c r="BL179" s="17" t="s">
        <v>257</v>
      </c>
      <c r="BM179" s="207" t="s">
        <v>3069</v>
      </c>
    </row>
    <row r="180" spans="1:65" s="12" customFormat="1" ht="22.9" customHeight="1">
      <c r="B180" s="181"/>
      <c r="C180" s="182"/>
      <c r="D180" s="183" t="s">
        <v>72</v>
      </c>
      <c r="E180" s="194" t="s">
        <v>1690</v>
      </c>
      <c r="F180" s="194" t="s">
        <v>1691</v>
      </c>
      <c r="G180" s="182"/>
      <c r="H180" s="182"/>
      <c r="I180" s="182"/>
      <c r="J180" s="195">
        <f>BK180</f>
        <v>46.43</v>
      </c>
      <c r="K180" s="182"/>
      <c r="L180" s="186"/>
      <c r="M180" s="187"/>
      <c r="N180" s="188"/>
      <c r="O180" s="188"/>
      <c r="P180" s="189">
        <f>SUM(P181:P184)</f>
        <v>1.7306100000000002</v>
      </c>
      <c r="Q180" s="188"/>
      <c r="R180" s="189">
        <f>SUM(R181:R184)</f>
        <v>1.4773499999999999E-3</v>
      </c>
      <c r="S180" s="188"/>
      <c r="T180" s="190">
        <f>SUM(T181:T184)</f>
        <v>0</v>
      </c>
      <c r="AR180" s="191" t="s">
        <v>94</v>
      </c>
      <c r="AT180" s="192" t="s">
        <v>72</v>
      </c>
      <c r="AU180" s="192" t="s">
        <v>81</v>
      </c>
      <c r="AY180" s="191" t="s">
        <v>165</v>
      </c>
      <c r="BK180" s="193">
        <f>SUM(BK181:BK184)</f>
        <v>46.43</v>
      </c>
    </row>
    <row r="181" spans="1:65" s="2" customFormat="1" ht="33" customHeight="1">
      <c r="A181" s="31"/>
      <c r="B181" s="32"/>
      <c r="C181" s="196" t="s">
        <v>330</v>
      </c>
      <c r="D181" s="196" t="s">
        <v>167</v>
      </c>
      <c r="E181" s="197" t="s">
        <v>3070</v>
      </c>
      <c r="F181" s="198" t="s">
        <v>3071</v>
      </c>
      <c r="G181" s="199" t="s">
        <v>220</v>
      </c>
      <c r="H181" s="200">
        <v>21.105</v>
      </c>
      <c r="I181" s="201">
        <v>2.2000000000000002</v>
      </c>
      <c r="J181" s="201">
        <f>ROUND(I181*H181,2)</f>
        <v>46.43</v>
      </c>
      <c r="K181" s="202"/>
      <c r="L181" s="36"/>
      <c r="M181" s="203" t="s">
        <v>1</v>
      </c>
      <c r="N181" s="204" t="s">
        <v>39</v>
      </c>
      <c r="O181" s="205">
        <v>8.2000000000000003E-2</v>
      </c>
      <c r="P181" s="205">
        <f>O181*H181</f>
        <v>1.7306100000000002</v>
      </c>
      <c r="Q181" s="205">
        <v>6.9999999999999994E-5</v>
      </c>
      <c r="R181" s="205">
        <f>Q181*H181</f>
        <v>1.4773499999999999E-3</v>
      </c>
      <c r="S181" s="205">
        <v>0</v>
      </c>
      <c r="T181" s="206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7" t="s">
        <v>257</v>
      </c>
      <c r="AT181" s="207" t="s">
        <v>167</v>
      </c>
      <c r="AU181" s="207" t="s">
        <v>94</v>
      </c>
      <c r="AY181" s="17" t="s">
        <v>165</v>
      </c>
      <c r="BE181" s="208">
        <f>IF(N181="základná",J181,0)</f>
        <v>0</v>
      </c>
      <c r="BF181" s="208">
        <f>IF(N181="znížená",J181,0)</f>
        <v>46.43</v>
      </c>
      <c r="BG181" s="208">
        <f>IF(N181="zákl. prenesená",J181,0)</f>
        <v>0</v>
      </c>
      <c r="BH181" s="208">
        <f>IF(N181="zníž. prenesená",J181,0)</f>
        <v>0</v>
      </c>
      <c r="BI181" s="208">
        <f>IF(N181="nulová",J181,0)</f>
        <v>0</v>
      </c>
      <c r="BJ181" s="17" t="s">
        <v>94</v>
      </c>
      <c r="BK181" s="208">
        <f>ROUND(I181*H181,2)</f>
        <v>46.43</v>
      </c>
      <c r="BL181" s="17" t="s">
        <v>257</v>
      </c>
      <c r="BM181" s="207" t="s">
        <v>3072</v>
      </c>
    </row>
    <row r="182" spans="1:65" s="13" customFormat="1" ht="11.25">
      <c r="B182" s="209"/>
      <c r="C182" s="210"/>
      <c r="D182" s="211" t="s">
        <v>173</v>
      </c>
      <c r="E182" s="212" t="s">
        <v>1</v>
      </c>
      <c r="F182" s="213" t="s">
        <v>242</v>
      </c>
      <c r="G182" s="210"/>
      <c r="H182" s="212" t="s">
        <v>1</v>
      </c>
      <c r="I182" s="210"/>
      <c r="J182" s="210"/>
      <c r="K182" s="210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173</v>
      </c>
      <c r="AU182" s="218" t="s">
        <v>94</v>
      </c>
      <c r="AV182" s="13" t="s">
        <v>81</v>
      </c>
      <c r="AW182" s="13" t="s">
        <v>29</v>
      </c>
      <c r="AX182" s="13" t="s">
        <v>73</v>
      </c>
      <c r="AY182" s="218" t="s">
        <v>165</v>
      </c>
    </row>
    <row r="183" spans="1:65" s="14" customFormat="1" ht="11.25">
      <c r="B183" s="219"/>
      <c r="C183" s="220"/>
      <c r="D183" s="211" t="s">
        <v>173</v>
      </c>
      <c r="E183" s="221" t="s">
        <v>1</v>
      </c>
      <c r="F183" s="222" t="s">
        <v>3073</v>
      </c>
      <c r="G183" s="220"/>
      <c r="H183" s="223">
        <v>21.105</v>
      </c>
      <c r="I183" s="220"/>
      <c r="J183" s="220"/>
      <c r="K183" s="220"/>
      <c r="L183" s="224"/>
      <c r="M183" s="225"/>
      <c r="N183" s="226"/>
      <c r="O183" s="226"/>
      <c r="P183" s="226"/>
      <c r="Q183" s="226"/>
      <c r="R183" s="226"/>
      <c r="S183" s="226"/>
      <c r="T183" s="227"/>
      <c r="AT183" s="228" t="s">
        <v>173</v>
      </c>
      <c r="AU183" s="228" t="s">
        <v>94</v>
      </c>
      <c r="AV183" s="14" t="s">
        <v>94</v>
      </c>
      <c r="AW183" s="14" t="s">
        <v>29</v>
      </c>
      <c r="AX183" s="14" t="s">
        <v>73</v>
      </c>
      <c r="AY183" s="228" t="s">
        <v>165</v>
      </c>
    </row>
    <row r="184" spans="1:65" s="15" customFormat="1" ht="11.25">
      <c r="B184" s="229"/>
      <c r="C184" s="230"/>
      <c r="D184" s="211" t="s">
        <v>173</v>
      </c>
      <c r="E184" s="231" t="s">
        <v>1</v>
      </c>
      <c r="F184" s="232" t="s">
        <v>176</v>
      </c>
      <c r="G184" s="230"/>
      <c r="H184" s="233">
        <v>21.105</v>
      </c>
      <c r="I184" s="230"/>
      <c r="J184" s="230"/>
      <c r="K184" s="230"/>
      <c r="L184" s="234"/>
      <c r="M184" s="235"/>
      <c r="N184" s="236"/>
      <c r="O184" s="236"/>
      <c r="P184" s="236"/>
      <c r="Q184" s="236"/>
      <c r="R184" s="236"/>
      <c r="S184" s="236"/>
      <c r="T184" s="237"/>
      <c r="AT184" s="238" t="s">
        <v>173</v>
      </c>
      <c r="AU184" s="238" t="s">
        <v>94</v>
      </c>
      <c r="AV184" s="15" t="s">
        <v>171</v>
      </c>
      <c r="AW184" s="15" t="s">
        <v>29</v>
      </c>
      <c r="AX184" s="15" t="s">
        <v>81</v>
      </c>
      <c r="AY184" s="238" t="s">
        <v>165</v>
      </c>
    </row>
    <row r="185" spans="1:65" s="12" customFormat="1" ht="25.9" customHeight="1">
      <c r="B185" s="181"/>
      <c r="C185" s="182"/>
      <c r="D185" s="183" t="s">
        <v>72</v>
      </c>
      <c r="E185" s="184" t="s">
        <v>2315</v>
      </c>
      <c r="F185" s="184" t="s">
        <v>2904</v>
      </c>
      <c r="G185" s="182"/>
      <c r="H185" s="182"/>
      <c r="I185" s="182"/>
      <c r="J185" s="185">
        <f>BK185</f>
        <v>415.2</v>
      </c>
      <c r="K185" s="182"/>
      <c r="L185" s="186"/>
      <c r="M185" s="187"/>
      <c r="N185" s="188"/>
      <c r="O185" s="188"/>
      <c r="P185" s="189">
        <f>P186</f>
        <v>16.96</v>
      </c>
      <c r="Q185" s="188"/>
      <c r="R185" s="189">
        <f>R186</f>
        <v>0</v>
      </c>
      <c r="S185" s="188"/>
      <c r="T185" s="190">
        <f>T186</f>
        <v>0</v>
      </c>
      <c r="AR185" s="191" t="s">
        <v>171</v>
      </c>
      <c r="AT185" s="192" t="s">
        <v>72</v>
      </c>
      <c r="AU185" s="192" t="s">
        <v>73</v>
      </c>
      <c r="AY185" s="191" t="s">
        <v>165</v>
      </c>
      <c r="BK185" s="193">
        <f>BK186</f>
        <v>415.2</v>
      </c>
    </row>
    <row r="186" spans="1:65" s="2" customFormat="1" ht="37.9" customHeight="1">
      <c r="A186" s="31"/>
      <c r="B186" s="32"/>
      <c r="C186" s="196" t="s">
        <v>339</v>
      </c>
      <c r="D186" s="196" t="s">
        <v>167</v>
      </c>
      <c r="E186" s="197" t="s">
        <v>2905</v>
      </c>
      <c r="F186" s="198" t="s">
        <v>2906</v>
      </c>
      <c r="G186" s="199" t="s">
        <v>2319</v>
      </c>
      <c r="H186" s="200">
        <v>16</v>
      </c>
      <c r="I186" s="201">
        <v>25.95</v>
      </c>
      <c r="J186" s="201">
        <f>ROUND(I186*H186,2)</f>
        <v>415.2</v>
      </c>
      <c r="K186" s="202"/>
      <c r="L186" s="36"/>
      <c r="M186" s="203" t="s">
        <v>1</v>
      </c>
      <c r="N186" s="204" t="s">
        <v>39</v>
      </c>
      <c r="O186" s="205">
        <v>1.06</v>
      </c>
      <c r="P186" s="205">
        <f>O186*H186</f>
        <v>16.96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7" t="s">
        <v>2907</v>
      </c>
      <c r="AT186" s="207" t="s">
        <v>167</v>
      </c>
      <c r="AU186" s="207" t="s">
        <v>81</v>
      </c>
      <c r="AY186" s="17" t="s">
        <v>165</v>
      </c>
      <c r="BE186" s="208">
        <f>IF(N186="základná",J186,0)</f>
        <v>0</v>
      </c>
      <c r="BF186" s="208">
        <f>IF(N186="znížená",J186,0)</f>
        <v>415.2</v>
      </c>
      <c r="BG186" s="208">
        <f>IF(N186="zákl. prenesená",J186,0)</f>
        <v>0</v>
      </c>
      <c r="BH186" s="208">
        <f>IF(N186="zníž. prenesená",J186,0)</f>
        <v>0</v>
      </c>
      <c r="BI186" s="208">
        <f>IF(N186="nulová",J186,0)</f>
        <v>0</v>
      </c>
      <c r="BJ186" s="17" t="s">
        <v>94</v>
      </c>
      <c r="BK186" s="208">
        <f>ROUND(I186*H186,2)</f>
        <v>415.2</v>
      </c>
      <c r="BL186" s="17" t="s">
        <v>2907</v>
      </c>
      <c r="BM186" s="207" t="s">
        <v>3074</v>
      </c>
    </row>
    <row r="187" spans="1:65" s="12" customFormat="1" ht="25.9" customHeight="1">
      <c r="B187" s="181"/>
      <c r="C187" s="182"/>
      <c r="D187" s="183" t="s">
        <v>72</v>
      </c>
      <c r="E187" s="184" t="s">
        <v>627</v>
      </c>
      <c r="F187" s="184" t="s">
        <v>628</v>
      </c>
      <c r="G187" s="182"/>
      <c r="H187" s="182"/>
      <c r="I187" s="182"/>
      <c r="J187" s="185">
        <f>BK187</f>
        <v>145.97999999999999</v>
      </c>
      <c r="K187" s="182"/>
      <c r="L187" s="186"/>
      <c r="M187" s="187"/>
      <c r="N187" s="188"/>
      <c r="O187" s="188"/>
      <c r="P187" s="189">
        <f>P188</f>
        <v>0</v>
      </c>
      <c r="Q187" s="188"/>
      <c r="R187" s="189">
        <f>R188</f>
        <v>0</v>
      </c>
      <c r="S187" s="188"/>
      <c r="T187" s="190">
        <f>T188</f>
        <v>0</v>
      </c>
      <c r="AR187" s="191" t="s">
        <v>171</v>
      </c>
      <c r="AT187" s="192" t="s">
        <v>72</v>
      </c>
      <c r="AU187" s="192" t="s">
        <v>73</v>
      </c>
      <c r="AY187" s="191" t="s">
        <v>165</v>
      </c>
      <c r="BK187" s="193">
        <f>BK188</f>
        <v>145.97999999999999</v>
      </c>
    </row>
    <row r="188" spans="1:65" s="2" customFormat="1" ht="24.2" customHeight="1">
      <c r="A188" s="31"/>
      <c r="B188" s="32"/>
      <c r="C188" s="196" t="s">
        <v>345</v>
      </c>
      <c r="D188" s="196" t="s">
        <v>167</v>
      </c>
      <c r="E188" s="197" t="s">
        <v>627</v>
      </c>
      <c r="F188" s="198" t="s">
        <v>1747</v>
      </c>
      <c r="G188" s="199" t="s">
        <v>631</v>
      </c>
      <c r="H188" s="200">
        <v>32.439</v>
      </c>
      <c r="I188" s="201">
        <v>4.5</v>
      </c>
      <c r="J188" s="201">
        <f>ROUND(I188*H188,2)</f>
        <v>145.97999999999999</v>
      </c>
      <c r="K188" s="202"/>
      <c r="L188" s="36"/>
      <c r="M188" s="239" t="s">
        <v>1</v>
      </c>
      <c r="N188" s="240" t="s">
        <v>39</v>
      </c>
      <c r="O188" s="241">
        <v>0</v>
      </c>
      <c r="P188" s="241">
        <f>O188*H188</f>
        <v>0</v>
      </c>
      <c r="Q188" s="241">
        <v>0</v>
      </c>
      <c r="R188" s="241">
        <f>Q188*H188</f>
        <v>0</v>
      </c>
      <c r="S188" s="241">
        <v>0</v>
      </c>
      <c r="T188" s="242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7" t="s">
        <v>632</v>
      </c>
      <c r="AT188" s="207" t="s">
        <v>167</v>
      </c>
      <c r="AU188" s="207" t="s">
        <v>81</v>
      </c>
      <c r="AY188" s="17" t="s">
        <v>165</v>
      </c>
      <c r="BE188" s="208">
        <f>IF(N188="základná",J188,0)</f>
        <v>0</v>
      </c>
      <c r="BF188" s="208">
        <f>IF(N188="znížená",J188,0)</f>
        <v>145.97999999999999</v>
      </c>
      <c r="BG188" s="208">
        <f>IF(N188="zákl. prenesená",J188,0)</f>
        <v>0</v>
      </c>
      <c r="BH188" s="208">
        <f>IF(N188="zníž. prenesená",J188,0)</f>
        <v>0</v>
      </c>
      <c r="BI188" s="208">
        <f>IF(N188="nulová",J188,0)</f>
        <v>0</v>
      </c>
      <c r="BJ188" s="17" t="s">
        <v>94</v>
      </c>
      <c r="BK188" s="208">
        <f>ROUND(I188*H188,2)</f>
        <v>145.97999999999999</v>
      </c>
      <c r="BL188" s="17" t="s">
        <v>632</v>
      </c>
      <c r="BM188" s="207" t="s">
        <v>3075</v>
      </c>
    </row>
    <row r="189" spans="1:65" s="2" customFormat="1" ht="6.95" customHeight="1">
      <c r="A189" s="31"/>
      <c r="B189" s="55"/>
      <c r="C189" s="56"/>
      <c r="D189" s="56"/>
      <c r="E189" s="56"/>
      <c r="F189" s="56"/>
      <c r="G189" s="56"/>
      <c r="H189" s="56"/>
      <c r="I189" s="56"/>
      <c r="J189" s="56"/>
      <c r="K189" s="56"/>
      <c r="L189" s="36"/>
      <c r="M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</sheetData>
  <sheetProtection algorithmName="SHA-512" hashValue="gy78dVgxEsXM2dnZBIn0qnd3a552WaFB3Y38GWLhj5wqG6cpGgoaNPS5+/ZGL7jX96n4zNNSSBseX532+tyu2w==" saltValue="MUILdPu3VPOgNQQLlXG/0homzblndEz5kNt5VPZUD4MaIB5MJr/KHy/FiXfScdz7cxIp6088Od04NmQ4m/0M4A==" spinCount="100000" sheet="1" objects="1" scenarios="1" formatColumns="0" formatRows="0" autoFilter="0"/>
  <autoFilter ref="C124:K18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115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3076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ROUND(J122, 2)</f>
        <v>12578.07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ROUND((SUM(BE122:BE173)),  2)</f>
        <v>0</v>
      </c>
      <c r="G33" s="132"/>
      <c r="H33" s="132"/>
      <c r="I33" s="133">
        <v>0.2</v>
      </c>
      <c r="J33" s="131">
        <f>ROUND(((SUM(BE122:BE173))*I33),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ROUND((SUM(BF122:BF173)),  2)</f>
        <v>12578.07</v>
      </c>
      <c r="G34" s="31"/>
      <c r="H34" s="31"/>
      <c r="I34" s="135">
        <v>0.2</v>
      </c>
      <c r="J34" s="134">
        <f>ROUND(((SUM(BF122:BF173))*I34),  2)</f>
        <v>2515.61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ROUND((SUM(BG122:BG173)),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ROUND((SUM(BH122:BH173)),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ROUND((SUM(BI122:BI173)),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15093.68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07 - Elektrická požiarna signalizácia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J122</f>
        <v>12578.070000000002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148</v>
      </c>
      <c r="E97" s="161"/>
      <c r="F97" s="161"/>
      <c r="G97" s="161"/>
      <c r="H97" s="161"/>
      <c r="I97" s="161"/>
      <c r="J97" s="162">
        <f>J123</f>
        <v>12578.070000000002</v>
      </c>
      <c r="K97" s="159"/>
      <c r="L97" s="163"/>
    </row>
    <row r="98" spans="1:31" s="10" customFormat="1" ht="19.899999999999999" customHeight="1">
      <c r="B98" s="164"/>
      <c r="C98" s="105"/>
      <c r="D98" s="165" t="s">
        <v>3077</v>
      </c>
      <c r="E98" s="166"/>
      <c r="F98" s="166"/>
      <c r="G98" s="166"/>
      <c r="H98" s="166"/>
      <c r="I98" s="166"/>
      <c r="J98" s="167">
        <f>J124</f>
        <v>3976.78</v>
      </c>
      <c r="K98" s="105"/>
      <c r="L98" s="168"/>
    </row>
    <row r="99" spans="1:31" s="10" customFormat="1" ht="19.899999999999999" customHeight="1">
      <c r="B99" s="164"/>
      <c r="C99" s="105"/>
      <c r="D99" s="165" t="s">
        <v>3078</v>
      </c>
      <c r="E99" s="166"/>
      <c r="F99" s="166"/>
      <c r="G99" s="166"/>
      <c r="H99" s="166"/>
      <c r="I99" s="166"/>
      <c r="J99" s="167">
        <f>J136</f>
        <v>2589.5100000000002</v>
      </c>
      <c r="K99" s="105"/>
      <c r="L99" s="168"/>
    </row>
    <row r="100" spans="1:31" s="10" customFormat="1" ht="19.899999999999999" customHeight="1">
      <c r="B100" s="164"/>
      <c r="C100" s="105"/>
      <c r="D100" s="165" t="s">
        <v>3079</v>
      </c>
      <c r="E100" s="166"/>
      <c r="F100" s="166"/>
      <c r="G100" s="166"/>
      <c r="H100" s="166"/>
      <c r="I100" s="166"/>
      <c r="J100" s="167">
        <f>J144</f>
        <v>3567.79</v>
      </c>
      <c r="K100" s="105"/>
      <c r="L100" s="168"/>
    </row>
    <row r="101" spans="1:31" s="10" customFormat="1" ht="19.899999999999999" customHeight="1">
      <c r="B101" s="164"/>
      <c r="C101" s="105"/>
      <c r="D101" s="165" t="s">
        <v>3080</v>
      </c>
      <c r="E101" s="166"/>
      <c r="F101" s="166"/>
      <c r="G101" s="166"/>
      <c r="H101" s="166"/>
      <c r="I101" s="166"/>
      <c r="J101" s="167">
        <f>J160</f>
        <v>1517.1</v>
      </c>
      <c r="K101" s="105"/>
      <c r="L101" s="168"/>
    </row>
    <row r="102" spans="1:31" s="10" customFormat="1" ht="19.899999999999999" customHeight="1">
      <c r="B102" s="164"/>
      <c r="C102" s="105"/>
      <c r="D102" s="165" t="s">
        <v>3081</v>
      </c>
      <c r="E102" s="166"/>
      <c r="F102" s="166"/>
      <c r="G102" s="166"/>
      <c r="H102" s="166"/>
      <c r="I102" s="166"/>
      <c r="J102" s="167">
        <f>J169</f>
        <v>926.89</v>
      </c>
      <c r="K102" s="105"/>
      <c r="L102" s="168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3" t="s">
        <v>151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8" t="s">
        <v>13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6.25" customHeight="1">
      <c r="A112" s="31"/>
      <c r="B112" s="32"/>
      <c r="C112" s="33"/>
      <c r="D112" s="33"/>
      <c r="E112" s="309" t="str">
        <f>E7</f>
        <v>ZNÍŽENIE ENERGITECKEJ NÁROČNOSTI BUDOVY OcÚ S KULTÚRNYM DOMOM ZVONČIN</v>
      </c>
      <c r="F112" s="310"/>
      <c r="G112" s="310"/>
      <c r="H112" s="310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8" t="s">
        <v>126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65" t="str">
        <f>E9</f>
        <v>07 - Elektrická požiarna signalizácia</v>
      </c>
      <c r="F114" s="311"/>
      <c r="G114" s="311"/>
      <c r="H114" s="311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8" t="s">
        <v>17</v>
      </c>
      <c r="D116" s="33"/>
      <c r="E116" s="33"/>
      <c r="F116" s="26" t="str">
        <f>F12</f>
        <v>ZVONČIN</v>
      </c>
      <c r="G116" s="33"/>
      <c r="H116" s="33"/>
      <c r="I116" s="28" t="s">
        <v>19</v>
      </c>
      <c r="J116" s="67" t="str">
        <f>IF(J12="","",J12)</f>
        <v>24. 4. 2023</v>
      </c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8" t="s">
        <v>21</v>
      </c>
      <c r="D118" s="33"/>
      <c r="E118" s="33"/>
      <c r="F118" s="26" t="str">
        <f>E15</f>
        <v>Obec Zvončín</v>
      </c>
      <c r="G118" s="33"/>
      <c r="H118" s="33"/>
      <c r="I118" s="28" t="s">
        <v>27</v>
      </c>
      <c r="J118" s="29" t="str">
        <f>E21</f>
        <v>HR PROJECT, s.r.o.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8" t="s">
        <v>25</v>
      </c>
      <c r="D119" s="33"/>
      <c r="E119" s="33"/>
      <c r="F119" s="26" t="str">
        <f>IF(E18="","",E18)</f>
        <v xml:space="preserve"> </v>
      </c>
      <c r="G119" s="33"/>
      <c r="H119" s="33"/>
      <c r="I119" s="28" t="s">
        <v>30</v>
      </c>
      <c r="J119" s="29" t="str">
        <f>E24</f>
        <v>Vladimír Pilnik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9"/>
      <c r="B121" s="170"/>
      <c r="C121" s="171" t="s">
        <v>152</v>
      </c>
      <c r="D121" s="172" t="s">
        <v>58</v>
      </c>
      <c r="E121" s="172" t="s">
        <v>54</v>
      </c>
      <c r="F121" s="172" t="s">
        <v>55</v>
      </c>
      <c r="G121" s="172" t="s">
        <v>153</v>
      </c>
      <c r="H121" s="172" t="s">
        <v>154</v>
      </c>
      <c r="I121" s="172" t="s">
        <v>155</v>
      </c>
      <c r="J121" s="173" t="s">
        <v>130</v>
      </c>
      <c r="K121" s="174" t="s">
        <v>156</v>
      </c>
      <c r="L121" s="175"/>
      <c r="M121" s="76" t="s">
        <v>1</v>
      </c>
      <c r="N121" s="77" t="s">
        <v>37</v>
      </c>
      <c r="O121" s="77" t="s">
        <v>157</v>
      </c>
      <c r="P121" s="77" t="s">
        <v>158</v>
      </c>
      <c r="Q121" s="77" t="s">
        <v>159</v>
      </c>
      <c r="R121" s="77" t="s">
        <v>160</v>
      </c>
      <c r="S121" s="77" t="s">
        <v>161</v>
      </c>
      <c r="T121" s="78" t="s">
        <v>162</v>
      </c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</row>
    <row r="122" spans="1:65" s="2" customFormat="1" ht="22.9" customHeight="1">
      <c r="A122" s="31"/>
      <c r="B122" s="32"/>
      <c r="C122" s="83" t="s">
        <v>131</v>
      </c>
      <c r="D122" s="33"/>
      <c r="E122" s="33"/>
      <c r="F122" s="33"/>
      <c r="G122" s="33"/>
      <c r="H122" s="33"/>
      <c r="I122" s="33"/>
      <c r="J122" s="176">
        <f>BK122</f>
        <v>12578.070000000002</v>
      </c>
      <c r="K122" s="33"/>
      <c r="L122" s="36"/>
      <c r="M122" s="79"/>
      <c r="N122" s="177"/>
      <c r="O122" s="80"/>
      <c r="P122" s="178">
        <f>P123</f>
        <v>0</v>
      </c>
      <c r="Q122" s="80"/>
      <c r="R122" s="178">
        <f>R123</f>
        <v>0</v>
      </c>
      <c r="S122" s="80"/>
      <c r="T122" s="179">
        <f>T123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7" t="s">
        <v>72</v>
      </c>
      <c r="AU122" s="17" t="s">
        <v>132</v>
      </c>
      <c r="BK122" s="180">
        <f>BK123</f>
        <v>12578.070000000002</v>
      </c>
    </row>
    <row r="123" spans="1:65" s="12" customFormat="1" ht="25.9" customHeight="1">
      <c r="B123" s="181"/>
      <c r="C123" s="182"/>
      <c r="D123" s="183" t="s">
        <v>72</v>
      </c>
      <c r="E123" s="184" t="s">
        <v>615</v>
      </c>
      <c r="F123" s="184" t="s">
        <v>616</v>
      </c>
      <c r="G123" s="182"/>
      <c r="H123" s="182"/>
      <c r="I123" s="182"/>
      <c r="J123" s="185">
        <f>BK123</f>
        <v>12578.070000000002</v>
      </c>
      <c r="K123" s="182"/>
      <c r="L123" s="186"/>
      <c r="M123" s="187"/>
      <c r="N123" s="188"/>
      <c r="O123" s="188"/>
      <c r="P123" s="189">
        <f>P124+P136+P144+P160+P169</f>
        <v>0</v>
      </c>
      <c r="Q123" s="188"/>
      <c r="R123" s="189">
        <f>R124+R136+R144+R160+R169</f>
        <v>0</v>
      </c>
      <c r="S123" s="188"/>
      <c r="T123" s="190">
        <f>T124+T136+T144+T160+T169</f>
        <v>0</v>
      </c>
      <c r="AR123" s="191" t="s">
        <v>180</v>
      </c>
      <c r="AT123" s="192" t="s">
        <v>72</v>
      </c>
      <c r="AU123" s="192" t="s">
        <v>73</v>
      </c>
      <c r="AY123" s="191" t="s">
        <v>165</v>
      </c>
      <c r="BK123" s="193">
        <f>BK124+BK136+BK144+BK160+BK169</f>
        <v>12578.070000000002</v>
      </c>
    </row>
    <row r="124" spans="1:65" s="12" customFormat="1" ht="22.9" customHeight="1">
      <c r="B124" s="181"/>
      <c r="C124" s="182"/>
      <c r="D124" s="183" t="s">
        <v>72</v>
      </c>
      <c r="E124" s="194" t="s">
        <v>3082</v>
      </c>
      <c r="F124" s="194" t="s">
        <v>114</v>
      </c>
      <c r="G124" s="182"/>
      <c r="H124" s="182"/>
      <c r="I124" s="182"/>
      <c r="J124" s="195">
        <f>BK124</f>
        <v>3976.78</v>
      </c>
      <c r="K124" s="182"/>
      <c r="L124" s="186"/>
      <c r="M124" s="187"/>
      <c r="N124" s="188"/>
      <c r="O124" s="188"/>
      <c r="P124" s="189">
        <f>SUM(P125:P135)</f>
        <v>0</v>
      </c>
      <c r="Q124" s="188"/>
      <c r="R124" s="189">
        <f>SUM(R125:R135)</f>
        <v>0</v>
      </c>
      <c r="S124" s="188"/>
      <c r="T124" s="190">
        <f>SUM(T125:T135)</f>
        <v>0</v>
      </c>
      <c r="AR124" s="191" t="s">
        <v>180</v>
      </c>
      <c r="AT124" s="192" t="s">
        <v>72</v>
      </c>
      <c r="AU124" s="192" t="s">
        <v>81</v>
      </c>
      <c r="AY124" s="191" t="s">
        <v>165</v>
      </c>
      <c r="BK124" s="193">
        <f>SUM(BK125:BK135)</f>
        <v>3976.78</v>
      </c>
    </row>
    <row r="125" spans="1:65" s="2" customFormat="1" ht="16.5" customHeight="1">
      <c r="A125" s="31"/>
      <c r="B125" s="32"/>
      <c r="C125" s="243" t="s">
        <v>81</v>
      </c>
      <c r="D125" s="243" t="s">
        <v>615</v>
      </c>
      <c r="E125" s="244" t="s">
        <v>3083</v>
      </c>
      <c r="F125" s="245" t="s">
        <v>3084</v>
      </c>
      <c r="G125" s="246" t="s">
        <v>289</v>
      </c>
      <c r="H125" s="247">
        <v>1</v>
      </c>
      <c r="I125" s="248">
        <v>1015.81</v>
      </c>
      <c r="J125" s="248">
        <f t="shared" ref="J125:J135" si="0">ROUND(I125*H125,2)</f>
        <v>1015.81</v>
      </c>
      <c r="K125" s="249"/>
      <c r="L125" s="250"/>
      <c r="M125" s="251" t="s">
        <v>1</v>
      </c>
      <c r="N125" s="252" t="s">
        <v>39</v>
      </c>
      <c r="O125" s="205">
        <v>0</v>
      </c>
      <c r="P125" s="205">
        <f t="shared" ref="P125:P135" si="1">O125*H125</f>
        <v>0</v>
      </c>
      <c r="Q125" s="205">
        <v>0</v>
      </c>
      <c r="R125" s="205">
        <f t="shared" ref="R125:R135" si="2">Q125*H125</f>
        <v>0</v>
      </c>
      <c r="S125" s="205">
        <v>0</v>
      </c>
      <c r="T125" s="206">
        <f t="shared" ref="T125:T135" si="3"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7" t="s">
        <v>1230</v>
      </c>
      <c r="AT125" s="207" t="s">
        <v>615</v>
      </c>
      <c r="AU125" s="207" t="s">
        <v>94</v>
      </c>
      <c r="AY125" s="17" t="s">
        <v>165</v>
      </c>
      <c r="BE125" s="208">
        <f t="shared" ref="BE125:BE135" si="4">IF(N125="základná",J125,0)</f>
        <v>0</v>
      </c>
      <c r="BF125" s="208">
        <f t="shared" ref="BF125:BF135" si="5">IF(N125="znížená",J125,0)</f>
        <v>1015.81</v>
      </c>
      <c r="BG125" s="208">
        <f t="shared" ref="BG125:BG135" si="6">IF(N125="zákl. prenesená",J125,0)</f>
        <v>0</v>
      </c>
      <c r="BH125" s="208">
        <f t="shared" ref="BH125:BH135" si="7">IF(N125="zníž. prenesená",J125,0)</f>
        <v>0</v>
      </c>
      <c r="BI125" s="208">
        <f t="shared" ref="BI125:BI135" si="8">IF(N125="nulová",J125,0)</f>
        <v>0</v>
      </c>
      <c r="BJ125" s="17" t="s">
        <v>94</v>
      </c>
      <c r="BK125" s="208">
        <f t="shared" ref="BK125:BK135" si="9">ROUND(I125*H125,2)</f>
        <v>1015.81</v>
      </c>
      <c r="BL125" s="17" t="s">
        <v>1230</v>
      </c>
      <c r="BM125" s="207" t="s">
        <v>94</v>
      </c>
    </row>
    <row r="126" spans="1:65" s="2" customFormat="1" ht="21.75" customHeight="1">
      <c r="A126" s="31"/>
      <c r="B126" s="32"/>
      <c r="C126" s="243" t="s">
        <v>94</v>
      </c>
      <c r="D126" s="243" t="s">
        <v>615</v>
      </c>
      <c r="E126" s="244" t="s">
        <v>3085</v>
      </c>
      <c r="F126" s="245" t="s">
        <v>3086</v>
      </c>
      <c r="G126" s="246" t="s">
        <v>289</v>
      </c>
      <c r="H126" s="247">
        <v>1</v>
      </c>
      <c r="I126" s="248">
        <v>323.2</v>
      </c>
      <c r="J126" s="248">
        <f t="shared" si="0"/>
        <v>323.2</v>
      </c>
      <c r="K126" s="249"/>
      <c r="L126" s="250"/>
      <c r="M126" s="251" t="s">
        <v>1</v>
      </c>
      <c r="N126" s="252" t="s">
        <v>39</v>
      </c>
      <c r="O126" s="205">
        <v>0</v>
      </c>
      <c r="P126" s="205">
        <f t="shared" si="1"/>
        <v>0</v>
      </c>
      <c r="Q126" s="205">
        <v>0</v>
      </c>
      <c r="R126" s="205">
        <f t="shared" si="2"/>
        <v>0</v>
      </c>
      <c r="S126" s="205">
        <v>0</v>
      </c>
      <c r="T126" s="206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7" t="s">
        <v>1230</v>
      </c>
      <c r="AT126" s="207" t="s">
        <v>615</v>
      </c>
      <c r="AU126" s="207" t="s">
        <v>94</v>
      </c>
      <c r="AY126" s="17" t="s">
        <v>165</v>
      </c>
      <c r="BE126" s="208">
        <f t="shared" si="4"/>
        <v>0</v>
      </c>
      <c r="BF126" s="208">
        <f t="shared" si="5"/>
        <v>323.2</v>
      </c>
      <c r="BG126" s="208">
        <f t="shared" si="6"/>
        <v>0</v>
      </c>
      <c r="BH126" s="208">
        <f t="shared" si="7"/>
        <v>0</v>
      </c>
      <c r="BI126" s="208">
        <f t="shared" si="8"/>
        <v>0</v>
      </c>
      <c r="BJ126" s="17" t="s">
        <v>94</v>
      </c>
      <c r="BK126" s="208">
        <f t="shared" si="9"/>
        <v>323.2</v>
      </c>
      <c r="BL126" s="17" t="s">
        <v>1230</v>
      </c>
      <c r="BM126" s="207" t="s">
        <v>171</v>
      </c>
    </row>
    <row r="127" spans="1:65" s="2" customFormat="1" ht="16.5" customHeight="1">
      <c r="A127" s="31"/>
      <c r="B127" s="32"/>
      <c r="C127" s="243" t="s">
        <v>180</v>
      </c>
      <c r="D127" s="243" t="s">
        <v>615</v>
      </c>
      <c r="E127" s="244" t="s">
        <v>3087</v>
      </c>
      <c r="F127" s="245" t="s">
        <v>3088</v>
      </c>
      <c r="G127" s="246" t="s">
        <v>289</v>
      </c>
      <c r="H127" s="247">
        <v>1</v>
      </c>
      <c r="I127" s="248">
        <v>61.65</v>
      </c>
      <c r="J127" s="248">
        <f t="shared" si="0"/>
        <v>61.65</v>
      </c>
      <c r="K127" s="249"/>
      <c r="L127" s="250"/>
      <c r="M127" s="251" t="s">
        <v>1</v>
      </c>
      <c r="N127" s="252" t="s">
        <v>39</v>
      </c>
      <c r="O127" s="205">
        <v>0</v>
      </c>
      <c r="P127" s="205">
        <f t="shared" si="1"/>
        <v>0</v>
      </c>
      <c r="Q127" s="205">
        <v>0</v>
      </c>
      <c r="R127" s="205">
        <f t="shared" si="2"/>
        <v>0</v>
      </c>
      <c r="S127" s="205">
        <v>0</v>
      </c>
      <c r="T127" s="206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7" t="s">
        <v>1230</v>
      </c>
      <c r="AT127" s="207" t="s">
        <v>615</v>
      </c>
      <c r="AU127" s="207" t="s">
        <v>94</v>
      </c>
      <c r="AY127" s="17" t="s">
        <v>165</v>
      </c>
      <c r="BE127" s="208">
        <f t="shared" si="4"/>
        <v>0</v>
      </c>
      <c r="BF127" s="208">
        <f t="shared" si="5"/>
        <v>61.65</v>
      </c>
      <c r="BG127" s="208">
        <f t="shared" si="6"/>
        <v>0</v>
      </c>
      <c r="BH127" s="208">
        <f t="shared" si="7"/>
        <v>0</v>
      </c>
      <c r="BI127" s="208">
        <f t="shared" si="8"/>
        <v>0</v>
      </c>
      <c r="BJ127" s="17" t="s">
        <v>94</v>
      </c>
      <c r="BK127" s="208">
        <f t="shared" si="9"/>
        <v>61.65</v>
      </c>
      <c r="BL127" s="17" t="s">
        <v>1230</v>
      </c>
      <c r="BM127" s="207" t="s">
        <v>194</v>
      </c>
    </row>
    <row r="128" spans="1:65" s="2" customFormat="1" ht="16.5" customHeight="1">
      <c r="A128" s="31"/>
      <c r="B128" s="32"/>
      <c r="C128" s="243" t="s">
        <v>171</v>
      </c>
      <c r="D128" s="243" t="s">
        <v>615</v>
      </c>
      <c r="E128" s="244" t="s">
        <v>3089</v>
      </c>
      <c r="F128" s="245" t="s">
        <v>3090</v>
      </c>
      <c r="G128" s="246" t="s">
        <v>289</v>
      </c>
      <c r="H128" s="247">
        <v>1</v>
      </c>
      <c r="I128" s="248">
        <v>974.05</v>
      </c>
      <c r="J128" s="248">
        <f t="shared" si="0"/>
        <v>974.05</v>
      </c>
      <c r="K128" s="249"/>
      <c r="L128" s="250"/>
      <c r="M128" s="251" t="s">
        <v>1</v>
      </c>
      <c r="N128" s="252" t="s">
        <v>39</v>
      </c>
      <c r="O128" s="205">
        <v>0</v>
      </c>
      <c r="P128" s="205">
        <f t="shared" si="1"/>
        <v>0</v>
      </c>
      <c r="Q128" s="205">
        <v>0</v>
      </c>
      <c r="R128" s="205">
        <f t="shared" si="2"/>
        <v>0</v>
      </c>
      <c r="S128" s="205">
        <v>0</v>
      </c>
      <c r="T128" s="206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7" t="s">
        <v>1230</v>
      </c>
      <c r="AT128" s="207" t="s">
        <v>615</v>
      </c>
      <c r="AU128" s="207" t="s">
        <v>94</v>
      </c>
      <c r="AY128" s="17" t="s">
        <v>165</v>
      </c>
      <c r="BE128" s="208">
        <f t="shared" si="4"/>
        <v>0</v>
      </c>
      <c r="BF128" s="208">
        <f t="shared" si="5"/>
        <v>974.05</v>
      </c>
      <c r="BG128" s="208">
        <f t="shared" si="6"/>
        <v>0</v>
      </c>
      <c r="BH128" s="208">
        <f t="shared" si="7"/>
        <v>0</v>
      </c>
      <c r="BI128" s="208">
        <f t="shared" si="8"/>
        <v>0</v>
      </c>
      <c r="BJ128" s="17" t="s">
        <v>94</v>
      </c>
      <c r="BK128" s="208">
        <f t="shared" si="9"/>
        <v>974.05</v>
      </c>
      <c r="BL128" s="17" t="s">
        <v>1230</v>
      </c>
      <c r="BM128" s="207" t="s">
        <v>202</v>
      </c>
    </row>
    <row r="129" spans="1:65" s="2" customFormat="1" ht="16.5" customHeight="1">
      <c r="A129" s="31"/>
      <c r="B129" s="32"/>
      <c r="C129" s="243" t="s">
        <v>190</v>
      </c>
      <c r="D129" s="243" t="s">
        <v>615</v>
      </c>
      <c r="E129" s="244" t="s">
        <v>3091</v>
      </c>
      <c r="F129" s="245" t="s">
        <v>3092</v>
      </c>
      <c r="G129" s="246" t="s">
        <v>289</v>
      </c>
      <c r="H129" s="247">
        <v>22</v>
      </c>
      <c r="I129" s="248">
        <v>30.15</v>
      </c>
      <c r="J129" s="248">
        <f t="shared" si="0"/>
        <v>663.3</v>
      </c>
      <c r="K129" s="249"/>
      <c r="L129" s="250"/>
      <c r="M129" s="251" t="s">
        <v>1</v>
      </c>
      <c r="N129" s="252" t="s">
        <v>39</v>
      </c>
      <c r="O129" s="205">
        <v>0</v>
      </c>
      <c r="P129" s="205">
        <f t="shared" si="1"/>
        <v>0</v>
      </c>
      <c r="Q129" s="205">
        <v>0</v>
      </c>
      <c r="R129" s="205">
        <f t="shared" si="2"/>
        <v>0</v>
      </c>
      <c r="S129" s="205">
        <v>0</v>
      </c>
      <c r="T129" s="206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1230</v>
      </c>
      <c r="AT129" s="207" t="s">
        <v>615</v>
      </c>
      <c r="AU129" s="207" t="s">
        <v>94</v>
      </c>
      <c r="AY129" s="17" t="s">
        <v>165</v>
      </c>
      <c r="BE129" s="208">
        <f t="shared" si="4"/>
        <v>0</v>
      </c>
      <c r="BF129" s="208">
        <f t="shared" si="5"/>
        <v>663.3</v>
      </c>
      <c r="BG129" s="208">
        <f t="shared" si="6"/>
        <v>0</v>
      </c>
      <c r="BH129" s="208">
        <f t="shared" si="7"/>
        <v>0</v>
      </c>
      <c r="BI129" s="208">
        <f t="shared" si="8"/>
        <v>0</v>
      </c>
      <c r="BJ129" s="17" t="s">
        <v>94</v>
      </c>
      <c r="BK129" s="208">
        <f t="shared" si="9"/>
        <v>663.3</v>
      </c>
      <c r="BL129" s="17" t="s">
        <v>1230</v>
      </c>
      <c r="BM129" s="207" t="s">
        <v>122</v>
      </c>
    </row>
    <row r="130" spans="1:65" s="2" customFormat="1" ht="21.75" customHeight="1">
      <c r="A130" s="31"/>
      <c r="B130" s="32"/>
      <c r="C130" s="243" t="s">
        <v>194</v>
      </c>
      <c r="D130" s="243" t="s">
        <v>615</v>
      </c>
      <c r="E130" s="244" t="s">
        <v>3093</v>
      </c>
      <c r="F130" s="245" t="s">
        <v>3094</v>
      </c>
      <c r="G130" s="246" t="s">
        <v>289</v>
      </c>
      <c r="H130" s="247">
        <v>26</v>
      </c>
      <c r="I130" s="248">
        <v>3.57</v>
      </c>
      <c r="J130" s="248">
        <f t="shared" si="0"/>
        <v>92.82</v>
      </c>
      <c r="K130" s="249"/>
      <c r="L130" s="250"/>
      <c r="M130" s="251" t="s">
        <v>1</v>
      </c>
      <c r="N130" s="252" t="s">
        <v>39</v>
      </c>
      <c r="O130" s="205">
        <v>0</v>
      </c>
      <c r="P130" s="205">
        <f t="shared" si="1"/>
        <v>0</v>
      </c>
      <c r="Q130" s="205">
        <v>0</v>
      </c>
      <c r="R130" s="205">
        <f t="shared" si="2"/>
        <v>0</v>
      </c>
      <c r="S130" s="205">
        <v>0</v>
      </c>
      <c r="T130" s="206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1230</v>
      </c>
      <c r="AT130" s="207" t="s">
        <v>615</v>
      </c>
      <c r="AU130" s="207" t="s">
        <v>94</v>
      </c>
      <c r="AY130" s="17" t="s">
        <v>165</v>
      </c>
      <c r="BE130" s="208">
        <f t="shared" si="4"/>
        <v>0</v>
      </c>
      <c r="BF130" s="208">
        <f t="shared" si="5"/>
        <v>92.82</v>
      </c>
      <c r="BG130" s="208">
        <f t="shared" si="6"/>
        <v>0</v>
      </c>
      <c r="BH130" s="208">
        <f t="shared" si="7"/>
        <v>0</v>
      </c>
      <c r="BI130" s="208">
        <f t="shared" si="8"/>
        <v>0</v>
      </c>
      <c r="BJ130" s="17" t="s">
        <v>94</v>
      </c>
      <c r="BK130" s="208">
        <f t="shared" si="9"/>
        <v>92.82</v>
      </c>
      <c r="BL130" s="17" t="s">
        <v>1230</v>
      </c>
      <c r="BM130" s="207" t="s">
        <v>238</v>
      </c>
    </row>
    <row r="131" spans="1:65" s="2" customFormat="1" ht="16.5" customHeight="1">
      <c r="A131" s="31"/>
      <c r="B131" s="32"/>
      <c r="C131" s="243" t="s">
        <v>198</v>
      </c>
      <c r="D131" s="243" t="s">
        <v>615</v>
      </c>
      <c r="E131" s="244" t="s">
        <v>3095</v>
      </c>
      <c r="F131" s="245" t="s">
        <v>3096</v>
      </c>
      <c r="G131" s="246" t="s">
        <v>289</v>
      </c>
      <c r="H131" s="247">
        <v>7</v>
      </c>
      <c r="I131" s="248">
        <v>44.98</v>
      </c>
      <c r="J131" s="248">
        <f t="shared" si="0"/>
        <v>314.86</v>
      </c>
      <c r="K131" s="249"/>
      <c r="L131" s="250"/>
      <c r="M131" s="251" t="s">
        <v>1</v>
      </c>
      <c r="N131" s="252" t="s">
        <v>39</v>
      </c>
      <c r="O131" s="205">
        <v>0</v>
      </c>
      <c r="P131" s="205">
        <f t="shared" si="1"/>
        <v>0</v>
      </c>
      <c r="Q131" s="205">
        <v>0</v>
      </c>
      <c r="R131" s="205">
        <f t="shared" si="2"/>
        <v>0</v>
      </c>
      <c r="S131" s="205">
        <v>0</v>
      </c>
      <c r="T131" s="206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1230</v>
      </c>
      <c r="AT131" s="207" t="s">
        <v>615</v>
      </c>
      <c r="AU131" s="207" t="s">
        <v>94</v>
      </c>
      <c r="AY131" s="17" t="s">
        <v>165</v>
      </c>
      <c r="BE131" s="208">
        <f t="shared" si="4"/>
        <v>0</v>
      </c>
      <c r="BF131" s="208">
        <f t="shared" si="5"/>
        <v>314.86</v>
      </c>
      <c r="BG131" s="208">
        <f t="shared" si="6"/>
        <v>0</v>
      </c>
      <c r="BH131" s="208">
        <f t="shared" si="7"/>
        <v>0</v>
      </c>
      <c r="BI131" s="208">
        <f t="shared" si="8"/>
        <v>0</v>
      </c>
      <c r="BJ131" s="17" t="s">
        <v>94</v>
      </c>
      <c r="BK131" s="208">
        <f t="shared" si="9"/>
        <v>314.86</v>
      </c>
      <c r="BL131" s="17" t="s">
        <v>1230</v>
      </c>
      <c r="BM131" s="207" t="s">
        <v>257</v>
      </c>
    </row>
    <row r="132" spans="1:65" s="2" customFormat="1" ht="16.5" customHeight="1">
      <c r="A132" s="31"/>
      <c r="B132" s="32"/>
      <c r="C132" s="243" t="s">
        <v>202</v>
      </c>
      <c r="D132" s="243" t="s">
        <v>615</v>
      </c>
      <c r="E132" s="244" t="s">
        <v>3097</v>
      </c>
      <c r="F132" s="245" t="s">
        <v>3098</v>
      </c>
      <c r="G132" s="246" t="s">
        <v>289</v>
      </c>
      <c r="H132" s="247">
        <v>4</v>
      </c>
      <c r="I132" s="248">
        <v>39</v>
      </c>
      <c r="J132" s="248">
        <f t="shared" si="0"/>
        <v>156</v>
      </c>
      <c r="K132" s="249"/>
      <c r="L132" s="250"/>
      <c r="M132" s="251" t="s">
        <v>1</v>
      </c>
      <c r="N132" s="252" t="s">
        <v>39</v>
      </c>
      <c r="O132" s="205">
        <v>0</v>
      </c>
      <c r="P132" s="205">
        <f t="shared" si="1"/>
        <v>0</v>
      </c>
      <c r="Q132" s="205">
        <v>0</v>
      </c>
      <c r="R132" s="205">
        <f t="shared" si="2"/>
        <v>0</v>
      </c>
      <c r="S132" s="205">
        <v>0</v>
      </c>
      <c r="T132" s="206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1230</v>
      </c>
      <c r="AT132" s="207" t="s">
        <v>615</v>
      </c>
      <c r="AU132" s="207" t="s">
        <v>94</v>
      </c>
      <c r="AY132" s="17" t="s">
        <v>165</v>
      </c>
      <c r="BE132" s="208">
        <f t="shared" si="4"/>
        <v>0</v>
      </c>
      <c r="BF132" s="208">
        <f t="shared" si="5"/>
        <v>156</v>
      </c>
      <c r="BG132" s="208">
        <f t="shared" si="6"/>
        <v>0</v>
      </c>
      <c r="BH132" s="208">
        <f t="shared" si="7"/>
        <v>0</v>
      </c>
      <c r="BI132" s="208">
        <f t="shared" si="8"/>
        <v>0</v>
      </c>
      <c r="BJ132" s="17" t="s">
        <v>94</v>
      </c>
      <c r="BK132" s="208">
        <f t="shared" si="9"/>
        <v>156</v>
      </c>
      <c r="BL132" s="17" t="s">
        <v>1230</v>
      </c>
      <c r="BM132" s="207" t="s">
        <v>7</v>
      </c>
    </row>
    <row r="133" spans="1:65" s="2" customFormat="1" ht="21.75" customHeight="1">
      <c r="A133" s="31"/>
      <c r="B133" s="32"/>
      <c r="C133" s="243" t="s">
        <v>207</v>
      </c>
      <c r="D133" s="243" t="s">
        <v>615</v>
      </c>
      <c r="E133" s="244" t="s">
        <v>3099</v>
      </c>
      <c r="F133" s="245" t="s">
        <v>3100</v>
      </c>
      <c r="G133" s="246" t="s">
        <v>289</v>
      </c>
      <c r="H133" s="247">
        <v>3</v>
      </c>
      <c r="I133" s="248">
        <v>105.81</v>
      </c>
      <c r="J133" s="248">
        <f t="shared" si="0"/>
        <v>317.43</v>
      </c>
      <c r="K133" s="249"/>
      <c r="L133" s="250"/>
      <c r="M133" s="251" t="s">
        <v>1</v>
      </c>
      <c r="N133" s="252" t="s">
        <v>39</v>
      </c>
      <c r="O133" s="205">
        <v>0</v>
      </c>
      <c r="P133" s="205">
        <f t="shared" si="1"/>
        <v>0</v>
      </c>
      <c r="Q133" s="205">
        <v>0</v>
      </c>
      <c r="R133" s="205">
        <f t="shared" si="2"/>
        <v>0</v>
      </c>
      <c r="S133" s="205">
        <v>0</v>
      </c>
      <c r="T133" s="206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1230</v>
      </c>
      <c r="AT133" s="207" t="s">
        <v>615</v>
      </c>
      <c r="AU133" s="207" t="s">
        <v>94</v>
      </c>
      <c r="AY133" s="17" t="s">
        <v>165</v>
      </c>
      <c r="BE133" s="208">
        <f t="shared" si="4"/>
        <v>0</v>
      </c>
      <c r="BF133" s="208">
        <f t="shared" si="5"/>
        <v>317.43</v>
      </c>
      <c r="BG133" s="208">
        <f t="shared" si="6"/>
        <v>0</v>
      </c>
      <c r="BH133" s="208">
        <f t="shared" si="7"/>
        <v>0</v>
      </c>
      <c r="BI133" s="208">
        <f t="shared" si="8"/>
        <v>0</v>
      </c>
      <c r="BJ133" s="17" t="s">
        <v>94</v>
      </c>
      <c r="BK133" s="208">
        <f t="shared" si="9"/>
        <v>317.43</v>
      </c>
      <c r="BL133" s="17" t="s">
        <v>1230</v>
      </c>
      <c r="BM133" s="207" t="s">
        <v>309</v>
      </c>
    </row>
    <row r="134" spans="1:65" s="2" customFormat="1" ht="16.5" customHeight="1">
      <c r="A134" s="31"/>
      <c r="B134" s="32"/>
      <c r="C134" s="243" t="s">
        <v>122</v>
      </c>
      <c r="D134" s="243" t="s">
        <v>615</v>
      </c>
      <c r="E134" s="244" t="s">
        <v>3101</v>
      </c>
      <c r="F134" s="245" t="s">
        <v>3102</v>
      </c>
      <c r="G134" s="246" t="s">
        <v>289</v>
      </c>
      <c r="H134" s="247">
        <v>1</v>
      </c>
      <c r="I134" s="248">
        <v>48.94</v>
      </c>
      <c r="J134" s="248">
        <f t="shared" si="0"/>
        <v>48.94</v>
      </c>
      <c r="K134" s="249"/>
      <c r="L134" s="250"/>
      <c r="M134" s="251" t="s">
        <v>1</v>
      </c>
      <c r="N134" s="252" t="s">
        <v>39</v>
      </c>
      <c r="O134" s="205">
        <v>0</v>
      </c>
      <c r="P134" s="205">
        <f t="shared" si="1"/>
        <v>0</v>
      </c>
      <c r="Q134" s="205">
        <v>0</v>
      </c>
      <c r="R134" s="205">
        <f t="shared" si="2"/>
        <v>0</v>
      </c>
      <c r="S134" s="205">
        <v>0</v>
      </c>
      <c r="T134" s="206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1230</v>
      </c>
      <c r="AT134" s="207" t="s">
        <v>615</v>
      </c>
      <c r="AU134" s="207" t="s">
        <v>94</v>
      </c>
      <c r="AY134" s="17" t="s">
        <v>165</v>
      </c>
      <c r="BE134" s="208">
        <f t="shared" si="4"/>
        <v>0</v>
      </c>
      <c r="BF134" s="208">
        <f t="shared" si="5"/>
        <v>48.94</v>
      </c>
      <c r="BG134" s="208">
        <f t="shared" si="6"/>
        <v>0</v>
      </c>
      <c r="BH134" s="208">
        <f t="shared" si="7"/>
        <v>0</v>
      </c>
      <c r="BI134" s="208">
        <f t="shared" si="8"/>
        <v>0</v>
      </c>
      <c r="BJ134" s="17" t="s">
        <v>94</v>
      </c>
      <c r="BK134" s="208">
        <f t="shared" si="9"/>
        <v>48.94</v>
      </c>
      <c r="BL134" s="17" t="s">
        <v>1230</v>
      </c>
      <c r="BM134" s="207" t="s">
        <v>322</v>
      </c>
    </row>
    <row r="135" spans="1:65" s="2" customFormat="1" ht="21.75" customHeight="1">
      <c r="A135" s="31"/>
      <c r="B135" s="32"/>
      <c r="C135" s="243" t="s">
        <v>217</v>
      </c>
      <c r="D135" s="243" t="s">
        <v>615</v>
      </c>
      <c r="E135" s="244" t="s">
        <v>3103</v>
      </c>
      <c r="F135" s="245" t="s">
        <v>3104</v>
      </c>
      <c r="G135" s="246" t="s">
        <v>289</v>
      </c>
      <c r="H135" s="247">
        <v>1</v>
      </c>
      <c r="I135" s="248">
        <v>8.7200000000000006</v>
      </c>
      <c r="J135" s="248">
        <f t="shared" si="0"/>
        <v>8.7200000000000006</v>
      </c>
      <c r="K135" s="249"/>
      <c r="L135" s="250"/>
      <c r="M135" s="251" t="s">
        <v>1</v>
      </c>
      <c r="N135" s="252" t="s">
        <v>39</v>
      </c>
      <c r="O135" s="205">
        <v>0</v>
      </c>
      <c r="P135" s="205">
        <f t="shared" si="1"/>
        <v>0</v>
      </c>
      <c r="Q135" s="205">
        <v>0</v>
      </c>
      <c r="R135" s="205">
        <f t="shared" si="2"/>
        <v>0</v>
      </c>
      <c r="S135" s="205">
        <v>0</v>
      </c>
      <c r="T135" s="206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1230</v>
      </c>
      <c r="AT135" s="207" t="s">
        <v>615</v>
      </c>
      <c r="AU135" s="207" t="s">
        <v>94</v>
      </c>
      <c r="AY135" s="17" t="s">
        <v>165</v>
      </c>
      <c r="BE135" s="208">
        <f t="shared" si="4"/>
        <v>0</v>
      </c>
      <c r="BF135" s="208">
        <f t="shared" si="5"/>
        <v>8.7200000000000006</v>
      </c>
      <c r="BG135" s="208">
        <f t="shared" si="6"/>
        <v>0</v>
      </c>
      <c r="BH135" s="208">
        <f t="shared" si="7"/>
        <v>0</v>
      </c>
      <c r="BI135" s="208">
        <f t="shared" si="8"/>
        <v>0</v>
      </c>
      <c r="BJ135" s="17" t="s">
        <v>94</v>
      </c>
      <c r="BK135" s="208">
        <f t="shared" si="9"/>
        <v>8.7200000000000006</v>
      </c>
      <c r="BL135" s="17" t="s">
        <v>1230</v>
      </c>
      <c r="BM135" s="207" t="s">
        <v>330</v>
      </c>
    </row>
    <row r="136" spans="1:65" s="12" customFormat="1" ht="22.9" customHeight="1">
      <c r="B136" s="181"/>
      <c r="C136" s="182"/>
      <c r="D136" s="183" t="s">
        <v>72</v>
      </c>
      <c r="E136" s="194" t="s">
        <v>2968</v>
      </c>
      <c r="F136" s="194" t="s">
        <v>3105</v>
      </c>
      <c r="G136" s="182"/>
      <c r="H136" s="182"/>
      <c r="I136" s="182"/>
      <c r="J136" s="195">
        <f>BK136</f>
        <v>2589.5100000000002</v>
      </c>
      <c r="K136" s="182"/>
      <c r="L136" s="186"/>
      <c r="M136" s="187"/>
      <c r="N136" s="188"/>
      <c r="O136" s="188"/>
      <c r="P136" s="189">
        <f>SUM(P137:P143)</f>
        <v>0</v>
      </c>
      <c r="Q136" s="188"/>
      <c r="R136" s="189">
        <f>SUM(R137:R143)</f>
        <v>0</v>
      </c>
      <c r="S136" s="188"/>
      <c r="T136" s="190">
        <f>SUM(T137:T143)</f>
        <v>0</v>
      </c>
      <c r="AR136" s="191" t="s">
        <v>180</v>
      </c>
      <c r="AT136" s="192" t="s">
        <v>72</v>
      </c>
      <c r="AU136" s="192" t="s">
        <v>81</v>
      </c>
      <c r="AY136" s="191" t="s">
        <v>165</v>
      </c>
      <c r="BK136" s="193">
        <f>SUM(BK137:BK143)</f>
        <v>2589.5100000000002</v>
      </c>
    </row>
    <row r="137" spans="1:65" s="2" customFormat="1" ht="16.5" customHeight="1">
      <c r="A137" s="31"/>
      <c r="B137" s="32"/>
      <c r="C137" s="243" t="s">
        <v>225</v>
      </c>
      <c r="D137" s="243" t="s">
        <v>615</v>
      </c>
      <c r="E137" s="244" t="s">
        <v>3106</v>
      </c>
      <c r="F137" s="245" t="s">
        <v>3107</v>
      </c>
      <c r="G137" s="246" t="s">
        <v>220</v>
      </c>
      <c r="H137" s="247">
        <v>300</v>
      </c>
      <c r="I137" s="248">
        <v>1.1499999999999999</v>
      </c>
      <c r="J137" s="248">
        <f t="shared" ref="J137:J143" si="10">ROUND(I137*H137,2)</f>
        <v>345</v>
      </c>
      <c r="K137" s="249"/>
      <c r="L137" s="250"/>
      <c r="M137" s="251" t="s">
        <v>1</v>
      </c>
      <c r="N137" s="252" t="s">
        <v>39</v>
      </c>
      <c r="O137" s="205">
        <v>0</v>
      </c>
      <c r="P137" s="205">
        <f t="shared" ref="P137:P143" si="11">O137*H137</f>
        <v>0</v>
      </c>
      <c r="Q137" s="205">
        <v>0</v>
      </c>
      <c r="R137" s="205">
        <f t="shared" ref="R137:R143" si="12">Q137*H137</f>
        <v>0</v>
      </c>
      <c r="S137" s="205">
        <v>0</v>
      </c>
      <c r="T137" s="206">
        <f t="shared" ref="T137:T143" si="13"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1230</v>
      </c>
      <c r="AT137" s="207" t="s">
        <v>615</v>
      </c>
      <c r="AU137" s="207" t="s">
        <v>94</v>
      </c>
      <c r="AY137" s="17" t="s">
        <v>165</v>
      </c>
      <c r="BE137" s="208">
        <f t="shared" ref="BE137:BE143" si="14">IF(N137="základná",J137,0)</f>
        <v>0</v>
      </c>
      <c r="BF137" s="208">
        <f t="shared" ref="BF137:BF143" si="15">IF(N137="znížená",J137,0)</f>
        <v>345</v>
      </c>
      <c r="BG137" s="208">
        <f t="shared" ref="BG137:BG143" si="16">IF(N137="zákl. prenesená",J137,0)</f>
        <v>0</v>
      </c>
      <c r="BH137" s="208">
        <f t="shared" ref="BH137:BH143" si="17">IF(N137="zníž. prenesená",J137,0)</f>
        <v>0</v>
      </c>
      <c r="BI137" s="208">
        <f t="shared" ref="BI137:BI143" si="18">IF(N137="nulová",J137,0)</f>
        <v>0</v>
      </c>
      <c r="BJ137" s="17" t="s">
        <v>94</v>
      </c>
      <c r="BK137" s="208">
        <f t="shared" ref="BK137:BK143" si="19">ROUND(I137*H137,2)</f>
        <v>345</v>
      </c>
      <c r="BL137" s="17" t="s">
        <v>1230</v>
      </c>
      <c r="BM137" s="207" t="s">
        <v>345</v>
      </c>
    </row>
    <row r="138" spans="1:65" s="2" customFormat="1" ht="16.5" customHeight="1">
      <c r="A138" s="31"/>
      <c r="B138" s="32"/>
      <c r="C138" s="243" t="s">
        <v>231</v>
      </c>
      <c r="D138" s="243" t="s">
        <v>615</v>
      </c>
      <c r="E138" s="244" t="s">
        <v>3108</v>
      </c>
      <c r="F138" s="245" t="s">
        <v>3109</v>
      </c>
      <c r="G138" s="246" t="s">
        <v>220</v>
      </c>
      <c r="H138" s="247">
        <v>225</v>
      </c>
      <c r="I138" s="248">
        <v>1.35</v>
      </c>
      <c r="J138" s="248">
        <f t="shared" si="10"/>
        <v>303.75</v>
      </c>
      <c r="K138" s="249"/>
      <c r="L138" s="250"/>
      <c r="M138" s="251" t="s">
        <v>1</v>
      </c>
      <c r="N138" s="252" t="s">
        <v>39</v>
      </c>
      <c r="O138" s="205">
        <v>0</v>
      </c>
      <c r="P138" s="205">
        <f t="shared" si="11"/>
        <v>0</v>
      </c>
      <c r="Q138" s="205">
        <v>0</v>
      </c>
      <c r="R138" s="205">
        <f t="shared" si="12"/>
        <v>0</v>
      </c>
      <c r="S138" s="205">
        <v>0</v>
      </c>
      <c r="T138" s="206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1230</v>
      </c>
      <c r="AT138" s="207" t="s">
        <v>615</v>
      </c>
      <c r="AU138" s="207" t="s">
        <v>94</v>
      </c>
      <c r="AY138" s="17" t="s">
        <v>165</v>
      </c>
      <c r="BE138" s="208">
        <f t="shared" si="14"/>
        <v>0</v>
      </c>
      <c r="BF138" s="208">
        <f t="shared" si="15"/>
        <v>303.75</v>
      </c>
      <c r="BG138" s="208">
        <f t="shared" si="16"/>
        <v>0</v>
      </c>
      <c r="BH138" s="208">
        <f t="shared" si="17"/>
        <v>0</v>
      </c>
      <c r="BI138" s="208">
        <f t="shared" si="18"/>
        <v>0</v>
      </c>
      <c r="BJ138" s="17" t="s">
        <v>94</v>
      </c>
      <c r="BK138" s="208">
        <f t="shared" si="19"/>
        <v>303.75</v>
      </c>
      <c r="BL138" s="17" t="s">
        <v>1230</v>
      </c>
      <c r="BM138" s="207" t="s">
        <v>358</v>
      </c>
    </row>
    <row r="139" spans="1:65" s="2" customFormat="1" ht="16.5" customHeight="1">
      <c r="A139" s="31"/>
      <c r="B139" s="32"/>
      <c r="C139" s="243" t="s">
        <v>238</v>
      </c>
      <c r="D139" s="243" t="s">
        <v>615</v>
      </c>
      <c r="E139" s="244" t="s">
        <v>3110</v>
      </c>
      <c r="F139" s="245" t="s">
        <v>3111</v>
      </c>
      <c r="G139" s="246" t="s">
        <v>289</v>
      </c>
      <c r="H139" s="247">
        <v>1575</v>
      </c>
      <c r="I139" s="248">
        <v>0.21</v>
      </c>
      <c r="J139" s="248">
        <f t="shared" si="10"/>
        <v>330.75</v>
      </c>
      <c r="K139" s="249"/>
      <c r="L139" s="250"/>
      <c r="M139" s="251" t="s">
        <v>1</v>
      </c>
      <c r="N139" s="252" t="s">
        <v>39</v>
      </c>
      <c r="O139" s="205">
        <v>0</v>
      </c>
      <c r="P139" s="205">
        <f t="shared" si="11"/>
        <v>0</v>
      </c>
      <c r="Q139" s="205">
        <v>0</v>
      </c>
      <c r="R139" s="205">
        <f t="shared" si="12"/>
        <v>0</v>
      </c>
      <c r="S139" s="205">
        <v>0</v>
      </c>
      <c r="T139" s="206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1230</v>
      </c>
      <c r="AT139" s="207" t="s">
        <v>615</v>
      </c>
      <c r="AU139" s="207" t="s">
        <v>94</v>
      </c>
      <c r="AY139" s="17" t="s">
        <v>165</v>
      </c>
      <c r="BE139" s="208">
        <f t="shared" si="14"/>
        <v>0</v>
      </c>
      <c r="BF139" s="208">
        <f t="shared" si="15"/>
        <v>330.75</v>
      </c>
      <c r="BG139" s="208">
        <f t="shared" si="16"/>
        <v>0</v>
      </c>
      <c r="BH139" s="208">
        <f t="shared" si="17"/>
        <v>0</v>
      </c>
      <c r="BI139" s="208">
        <f t="shared" si="18"/>
        <v>0</v>
      </c>
      <c r="BJ139" s="17" t="s">
        <v>94</v>
      </c>
      <c r="BK139" s="208">
        <f t="shared" si="19"/>
        <v>330.75</v>
      </c>
      <c r="BL139" s="17" t="s">
        <v>1230</v>
      </c>
      <c r="BM139" s="207" t="s">
        <v>368</v>
      </c>
    </row>
    <row r="140" spans="1:65" s="2" customFormat="1" ht="16.5" customHeight="1">
      <c r="A140" s="31"/>
      <c r="B140" s="32"/>
      <c r="C140" s="243" t="s">
        <v>244</v>
      </c>
      <c r="D140" s="243" t="s">
        <v>615</v>
      </c>
      <c r="E140" s="244" t="s">
        <v>3112</v>
      </c>
      <c r="F140" s="245" t="s">
        <v>3113</v>
      </c>
      <c r="G140" s="246" t="s">
        <v>289</v>
      </c>
      <c r="H140" s="247">
        <v>1575</v>
      </c>
      <c r="I140" s="248">
        <v>0.83</v>
      </c>
      <c r="J140" s="248">
        <f t="shared" si="10"/>
        <v>1307.25</v>
      </c>
      <c r="K140" s="249"/>
      <c r="L140" s="250"/>
      <c r="M140" s="251" t="s">
        <v>1</v>
      </c>
      <c r="N140" s="252" t="s">
        <v>39</v>
      </c>
      <c r="O140" s="205">
        <v>0</v>
      </c>
      <c r="P140" s="205">
        <f t="shared" si="11"/>
        <v>0</v>
      </c>
      <c r="Q140" s="205">
        <v>0</v>
      </c>
      <c r="R140" s="205">
        <f t="shared" si="12"/>
        <v>0</v>
      </c>
      <c r="S140" s="205">
        <v>0</v>
      </c>
      <c r="T140" s="206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1230</v>
      </c>
      <c r="AT140" s="207" t="s">
        <v>615</v>
      </c>
      <c r="AU140" s="207" t="s">
        <v>94</v>
      </c>
      <c r="AY140" s="17" t="s">
        <v>165</v>
      </c>
      <c r="BE140" s="208">
        <f t="shared" si="14"/>
        <v>0</v>
      </c>
      <c r="BF140" s="208">
        <f t="shared" si="15"/>
        <v>1307.25</v>
      </c>
      <c r="BG140" s="208">
        <f t="shared" si="16"/>
        <v>0</v>
      </c>
      <c r="BH140" s="208">
        <f t="shared" si="17"/>
        <v>0</v>
      </c>
      <c r="BI140" s="208">
        <f t="shared" si="18"/>
        <v>0</v>
      </c>
      <c r="BJ140" s="17" t="s">
        <v>94</v>
      </c>
      <c r="BK140" s="208">
        <f t="shared" si="19"/>
        <v>1307.25</v>
      </c>
      <c r="BL140" s="17" t="s">
        <v>1230</v>
      </c>
      <c r="BM140" s="207" t="s">
        <v>377</v>
      </c>
    </row>
    <row r="141" spans="1:65" s="2" customFormat="1" ht="16.5" customHeight="1">
      <c r="A141" s="31"/>
      <c r="B141" s="32"/>
      <c r="C141" s="243" t="s">
        <v>257</v>
      </c>
      <c r="D141" s="243" t="s">
        <v>615</v>
      </c>
      <c r="E141" s="244" t="s">
        <v>3114</v>
      </c>
      <c r="F141" s="245" t="s">
        <v>3115</v>
      </c>
      <c r="G141" s="246" t="s">
        <v>220</v>
      </c>
      <c r="H141" s="247">
        <v>25</v>
      </c>
      <c r="I141" s="248">
        <v>0.23</v>
      </c>
      <c r="J141" s="248">
        <f t="shared" si="10"/>
        <v>5.75</v>
      </c>
      <c r="K141" s="249"/>
      <c r="L141" s="250"/>
      <c r="M141" s="251" t="s">
        <v>1</v>
      </c>
      <c r="N141" s="252" t="s">
        <v>39</v>
      </c>
      <c r="O141" s="205">
        <v>0</v>
      </c>
      <c r="P141" s="205">
        <f t="shared" si="11"/>
        <v>0</v>
      </c>
      <c r="Q141" s="205">
        <v>0</v>
      </c>
      <c r="R141" s="205">
        <f t="shared" si="12"/>
        <v>0</v>
      </c>
      <c r="S141" s="205">
        <v>0</v>
      </c>
      <c r="T141" s="206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1230</v>
      </c>
      <c r="AT141" s="207" t="s">
        <v>615</v>
      </c>
      <c r="AU141" s="207" t="s">
        <v>94</v>
      </c>
      <c r="AY141" s="17" t="s">
        <v>165</v>
      </c>
      <c r="BE141" s="208">
        <f t="shared" si="14"/>
        <v>0</v>
      </c>
      <c r="BF141" s="208">
        <f t="shared" si="15"/>
        <v>5.75</v>
      </c>
      <c r="BG141" s="208">
        <f t="shared" si="16"/>
        <v>0</v>
      </c>
      <c r="BH141" s="208">
        <f t="shared" si="17"/>
        <v>0</v>
      </c>
      <c r="BI141" s="208">
        <f t="shared" si="18"/>
        <v>0</v>
      </c>
      <c r="BJ141" s="17" t="s">
        <v>94</v>
      </c>
      <c r="BK141" s="208">
        <f t="shared" si="19"/>
        <v>5.75</v>
      </c>
      <c r="BL141" s="17" t="s">
        <v>1230</v>
      </c>
      <c r="BM141" s="207" t="s">
        <v>422</v>
      </c>
    </row>
    <row r="142" spans="1:65" s="2" customFormat="1" ht="16.5" customHeight="1">
      <c r="A142" s="31"/>
      <c r="B142" s="32"/>
      <c r="C142" s="243" t="s">
        <v>267</v>
      </c>
      <c r="D142" s="243" t="s">
        <v>615</v>
      </c>
      <c r="E142" s="244" t="s">
        <v>3116</v>
      </c>
      <c r="F142" s="245" t="s">
        <v>3117</v>
      </c>
      <c r="G142" s="246" t="s">
        <v>289</v>
      </c>
      <c r="H142" s="247">
        <v>4</v>
      </c>
      <c r="I142" s="248">
        <v>58</v>
      </c>
      <c r="J142" s="248">
        <f t="shared" si="10"/>
        <v>232</v>
      </c>
      <c r="K142" s="249"/>
      <c r="L142" s="250"/>
      <c r="M142" s="251" t="s">
        <v>1</v>
      </c>
      <c r="N142" s="252" t="s">
        <v>39</v>
      </c>
      <c r="O142" s="205">
        <v>0</v>
      </c>
      <c r="P142" s="205">
        <f t="shared" si="11"/>
        <v>0</v>
      </c>
      <c r="Q142" s="205">
        <v>0</v>
      </c>
      <c r="R142" s="205">
        <f t="shared" si="12"/>
        <v>0</v>
      </c>
      <c r="S142" s="205">
        <v>0</v>
      </c>
      <c r="T142" s="206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1230</v>
      </c>
      <c r="AT142" s="207" t="s">
        <v>615</v>
      </c>
      <c r="AU142" s="207" t="s">
        <v>94</v>
      </c>
      <c r="AY142" s="17" t="s">
        <v>165</v>
      </c>
      <c r="BE142" s="208">
        <f t="shared" si="14"/>
        <v>0</v>
      </c>
      <c r="BF142" s="208">
        <f t="shared" si="15"/>
        <v>232</v>
      </c>
      <c r="BG142" s="208">
        <f t="shared" si="16"/>
        <v>0</v>
      </c>
      <c r="BH142" s="208">
        <f t="shared" si="17"/>
        <v>0</v>
      </c>
      <c r="BI142" s="208">
        <f t="shared" si="18"/>
        <v>0</v>
      </c>
      <c r="BJ142" s="17" t="s">
        <v>94</v>
      </c>
      <c r="BK142" s="208">
        <f t="shared" si="19"/>
        <v>232</v>
      </c>
      <c r="BL142" s="17" t="s">
        <v>1230</v>
      </c>
      <c r="BM142" s="207" t="s">
        <v>3118</v>
      </c>
    </row>
    <row r="143" spans="1:65" s="2" customFormat="1" ht="16.5" customHeight="1">
      <c r="A143" s="31"/>
      <c r="B143" s="32"/>
      <c r="C143" s="196" t="s">
        <v>273</v>
      </c>
      <c r="D143" s="196" t="s">
        <v>167</v>
      </c>
      <c r="E143" s="197" t="s">
        <v>3119</v>
      </c>
      <c r="F143" s="198" t="s">
        <v>3120</v>
      </c>
      <c r="G143" s="199" t="s">
        <v>631</v>
      </c>
      <c r="H143" s="200">
        <v>65.013000000000005</v>
      </c>
      <c r="I143" s="201">
        <v>1</v>
      </c>
      <c r="J143" s="201">
        <f t="shared" si="10"/>
        <v>65.010000000000005</v>
      </c>
      <c r="K143" s="202"/>
      <c r="L143" s="36"/>
      <c r="M143" s="203" t="s">
        <v>1</v>
      </c>
      <c r="N143" s="204" t="s">
        <v>39</v>
      </c>
      <c r="O143" s="205">
        <v>0</v>
      </c>
      <c r="P143" s="205">
        <f t="shared" si="11"/>
        <v>0</v>
      </c>
      <c r="Q143" s="205">
        <v>0</v>
      </c>
      <c r="R143" s="205">
        <f t="shared" si="12"/>
        <v>0</v>
      </c>
      <c r="S143" s="205">
        <v>0</v>
      </c>
      <c r="T143" s="206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530</v>
      </c>
      <c r="AT143" s="207" t="s">
        <v>167</v>
      </c>
      <c r="AU143" s="207" t="s">
        <v>94</v>
      </c>
      <c r="AY143" s="17" t="s">
        <v>165</v>
      </c>
      <c r="BE143" s="208">
        <f t="shared" si="14"/>
        <v>0</v>
      </c>
      <c r="BF143" s="208">
        <f t="shared" si="15"/>
        <v>65.010000000000005</v>
      </c>
      <c r="BG143" s="208">
        <f t="shared" si="16"/>
        <v>0</v>
      </c>
      <c r="BH143" s="208">
        <f t="shared" si="17"/>
        <v>0</v>
      </c>
      <c r="BI143" s="208">
        <f t="shared" si="18"/>
        <v>0</v>
      </c>
      <c r="BJ143" s="17" t="s">
        <v>94</v>
      </c>
      <c r="BK143" s="208">
        <f t="shared" si="19"/>
        <v>65.010000000000005</v>
      </c>
      <c r="BL143" s="17" t="s">
        <v>530</v>
      </c>
      <c r="BM143" s="207" t="s">
        <v>3121</v>
      </c>
    </row>
    <row r="144" spans="1:65" s="12" customFormat="1" ht="22.9" customHeight="1">
      <c r="B144" s="181"/>
      <c r="C144" s="182"/>
      <c r="D144" s="183" t="s">
        <v>72</v>
      </c>
      <c r="E144" s="194" t="s">
        <v>3122</v>
      </c>
      <c r="F144" s="194" t="s">
        <v>3123</v>
      </c>
      <c r="G144" s="182"/>
      <c r="H144" s="182"/>
      <c r="I144" s="182"/>
      <c r="J144" s="195">
        <f>BK144</f>
        <v>3567.79</v>
      </c>
      <c r="K144" s="182"/>
      <c r="L144" s="186"/>
      <c r="M144" s="187"/>
      <c r="N144" s="188"/>
      <c r="O144" s="188"/>
      <c r="P144" s="189">
        <f>SUM(P145:P159)</f>
        <v>0</v>
      </c>
      <c r="Q144" s="188"/>
      <c r="R144" s="189">
        <f>SUM(R145:R159)</f>
        <v>0</v>
      </c>
      <c r="S144" s="188"/>
      <c r="T144" s="190">
        <f>SUM(T145:T159)</f>
        <v>0</v>
      </c>
      <c r="AR144" s="191" t="s">
        <v>180</v>
      </c>
      <c r="AT144" s="192" t="s">
        <v>72</v>
      </c>
      <c r="AU144" s="192" t="s">
        <v>81</v>
      </c>
      <c r="AY144" s="191" t="s">
        <v>165</v>
      </c>
      <c r="BK144" s="193">
        <f>SUM(BK145:BK159)</f>
        <v>3567.79</v>
      </c>
    </row>
    <row r="145" spans="1:65" s="2" customFormat="1" ht="16.5" customHeight="1">
      <c r="A145" s="31"/>
      <c r="B145" s="32"/>
      <c r="C145" s="196" t="s">
        <v>281</v>
      </c>
      <c r="D145" s="196" t="s">
        <v>167</v>
      </c>
      <c r="E145" s="197" t="s">
        <v>3124</v>
      </c>
      <c r="F145" s="198" t="s">
        <v>3125</v>
      </c>
      <c r="G145" s="199" t="s">
        <v>289</v>
      </c>
      <c r="H145" s="200">
        <v>26</v>
      </c>
      <c r="I145" s="201">
        <v>1.25</v>
      </c>
      <c r="J145" s="201">
        <f t="shared" ref="J145:J159" si="20">ROUND(I145*H145,2)</f>
        <v>32.5</v>
      </c>
      <c r="K145" s="202"/>
      <c r="L145" s="36"/>
      <c r="M145" s="203" t="s">
        <v>1</v>
      </c>
      <c r="N145" s="204" t="s">
        <v>39</v>
      </c>
      <c r="O145" s="205">
        <v>0</v>
      </c>
      <c r="P145" s="205">
        <f t="shared" ref="P145:P159" si="21">O145*H145</f>
        <v>0</v>
      </c>
      <c r="Q145" s="205">
        <v>0</v>
      </c>
      <c r="R145" s="205">
        <f t="shared" ref="R145:R159" si="22">Q145*H145</f>
        <v>0</v>
      </c>
      <c r="S145" s="205">
        <v>0</v>
      </c>
      <c r="T145" s="206">
        <f t="shared" ref="T145:T159" si="23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530</v>
      </c>
      <c r="AT145" s="207" t="s">
        <v>167</v>
      </c>
      <c r="AU145" s="207" t="s">
        <v>94</v>
      </c>
      <c r="AY145" s="17" t="s">
        <v>165</v>
      </c>
      <c r="BE145" s="208">
        <f t="shared" ref="BE145:BE159" si="24">IF(N145="základná",J145,0)</f>
        <v>0</v>
      </c>
      <c r="BF145" s="208">
        <f t="shared" ref="BF145:BF159" si="25">IF(N145="znížená",J145,0)</f>
        <v>32.5</v>
      </c>
      <c r="BG145" s="208">
        <f t="shared" ref="BG145:BG159" si="26">IF(N145="zákl. prenesená",J145,0)</f>
        <v>0</v>
      </c>
      <c r="BH145" s="208">
        <f t="shared" ref="BH145:BH159" si="27">IF(N145="zníž. prenesená",J145,0)</f>
        <v>0</v>
      </c>
      <c r="BI145" s="208">
        <f t="shared" ref="BI145:BI159" si="28">IF(N145="nulová",J145,0)</f>
        <v>0</v>
      </c>
      <c r="BJ145" s="17" t="s">
        <v>94</v>
      </c>
      <c r="BK145" s="208">
        <f t="shared" ref="BK145:BK159" si="29">ROUND(I145*H145,2)</f>
        <v>32.5</v>
      </c>
      <c r="BL145" s="17" t="s">
        <v>530</v>
      </c>
      <c r="BM145" s="207" t="s">
        <v>487</v>
      </c>
    </row>
    <row r="146" spans="1:65" s="2" customFormat="1" ht="16.5" customHeight="1">
      <c r="A146" s="31"/>
      <c r="B146" s="32"/>
      <c r="C146" s="196" t="s">
        <v>7</v>
      </c>
      <c r="D146" s="196" t="s">
        <v>167</v>
      </c>
      <c r="E146" s="197" t="s">
        <v>3126</v>
      </c>
      <c r="F146" s="198" t="s">
        <v>3127</v>
      </c>
      <c r="G146" s="199" t="s">
        <v>289</v>
      </c>
      <c r="H146" s="200">
        <v>22</v>
      </c>
      <c r="I146" s="201">
        <v>1.7</v>
      </c>
      <c r="J146" s="201">
        <f t="shared" si="20"/>
        <v>37.4</v>
      </c>
      <c r="K146" s="202"/>
      <c r="L146" s="36"/>
      <c r="M146" s="203" t="s">
        <v>1</v>
      </c>
      <c r="N146" s="204" t="s">
        <v>39</v>
      </c>
      <c r="O146" s="205">
        <v>0</v>
      </c>
      <c r="P146" s="205">
        <f t="shared" si="21"/>
        <v>0</v>
      </c>
      <c r="Q146" s="205">
        <v>0</v>
      </c>
      <c r="R146" s="205">
        <f t="shared" si="22"/>
        <v>0</v>
      </c>
      <c r="S146" s="205">
        <v>0</v>
      </c>
      <c r="T146" s="206">
        <f t="shared" si="2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530</v>
      </c>
      <c r="AT146" s="207" t="s">
        <v>167</v>
      </c>
      <c r="AU146" s="207" t="s">
        <v>94</v>
      </c>
      <c r="AY146" s="17" t="s">
        <v>165</v>
      </c>
      <c r="BE146" s="208">
        <f t="shared" si="24"/>
        <v>0</v>
      </c>
      <c r="BF146" s="208">
        <f t="shared" si="25"/>
        <v>37.4</v>
      </c>
      <c r="BG146" s="208">
        <f t="shared" si="26"/>
        <v>0</v>
      </c>
      <c r="BH146" s="208">
        <f t="shared" si="27"/>
        <v>0</v>
      </c>
      <c r="BI146" s="208">
        <f t="shared" si="28"/>
        <v>0</v>
      </c>
      <c r="BJ146" s="17" t="s">
        <v>94</v>
      </c>
      <c r="BK146" s="208">
        <f t="shared" si="29"/>
        <v>37.4</v>
      </c>
      <c r="BL146" s="17" t="s">
        <v>530</v>
      </c>
      <c r="BM146" s="207" t="s">
        <v>500</v>
      </c>
    </row>
    <row r="147" spans="1:65" s="2" customFormat="1" ht="16.5" customHeight="1">
      <c r="A147" s="31"/>
      <c r="B147" s="32"/>
      <c r="C147" s="196" t="s">
        <v>293</v>
      </c>
      <c r="D147" s="196" t="s">
        <v>167</v>
      </c>
      <c r="E147" s="197" t="s">
        <v>3128</v>
      </c>
      <c r="F147" s="198" t="s">
        <v>3129</v>
      </c>
      <c r="G147" s="199" t="s">
        <v>289</v>
      </c>
      <c r="H147" s="200">
        <v>7</v>
      </c>
      <c r="I147" s="201">
        <v>7.5</v>
      </c>
      <c r="J147" s="201">
        <f t="shared" si="20"/>
        <v>52.5</v>
      </c>
      <c r="K147" s="202"/>
      <c r="L147" s="36"/>
      <c r="M147" s="203" t="s">
        <v>1</v>
      </c>
      <c r="N147" s="204" t="s">
        <v>39</v>
      </c>
      <c r="O147" s="205">
        <v>0</v>
      </c>
      <c r="P147" s="205">
        <f t="shared" si="21"/>
        <v>0</v>
      </c>
      <c r="Q147" s="205">
        <v>0</v>
      </c>
      <c r="R147" s="205">
        <f t="shared" si="22"/>
        <v>0</v>
      </c>
      <c r="S147" s="205">
        <v>0</v>
      </c>
      <c r="T147" s="206">
        <f t="shared" si="2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530</v>
      </c>
      <c r="AT147" s="207" t="s">
        <v>167</v>
      </c>
      <c r="AU147" s="207" t="s">
        <v>94</v>
      </c>
      <c r="AY147" s="17" t="s">
        <v>165</v>
      </c>
      <c r="BE147" s="208">
        <f t="shared" si="24"/>
        <v>0</v>
      </c>
      <c r="BF147" s="208">
        <f t="shared" si="25"/>
        <v>52.5</v>
      </c>
      <c r="BG147" s="208">
        <f t="shared" si="26"/>
        <v>0</v>
      </c>
      <c r="BH147" s="208">
        <f t="shared" si="27"/>
        <v>0</v>
      </c>
      <c r="BI147" s="208">
        <f t="shared" si="28"/>
        <v>0</v>
      </c>
      <c r="BJ147" s="17" t="s">
        <v>94</v>
      </c>
      <c r="BK147" s="208">
        <f t="shared" si="29"/>
        <v>52.5</v>
      </c>
      <c r="BL147" s="17" t="s">
        <v>530</v>
      </c>
      <c r="BM147" s="207" t="s">
        <v>514</v>
      </c>
    </row>
    <row r="148" spans="1:65" s="2" customFormat="1" ht="16.5" customHeight="1">
      <c r="A148" s="31"/>
      <c r="B148" s="32"/>
      <c r="C148" s="196" t="s">
        <v>297</v>
      </c>
      <c r="D148" s="196" t="s">
        <v>167</v>
      </c>
      <c r="E148" s="197" t="s">
        <v>3130</v>
      </c>
      <c r="F148" s="198" t="s">
        <v>3131</v>
      </c>
      <c r="G148" s="199" t="s">
        <v>289</v>
      </c>
      <c r="H148" s="200">
        <v>4</v>
      </c>
      <c r="I148" s="201">
        <v>12.8</v>
      </c>
      <c r="J148" s="201">
        <f t="shared" si="20"/>
        <v>51.2</v>
      </c>
      <c r="K148" s="202"/>
      <c r="L148" s="36"/>
      <c r="M148" s="203" t="s">
        <v>1</v>
      </c>
      <c r="N148" s="204" t="s">
        <v>39</v>
      </c>
      <c r="O148" s="205">
        <v>0</v>
      </c>
      <c r="P148" s="205">
        <f t="shared" si="21"/>
        <v>0</v>
      </c>
      <c r="Q148" s="205">
        <v>0</v>
      </c>
      <c r="R148" s="205">
        <f t="shared" si="22"/>
        <v>0</v>
      </c>
      <c r="S148" s="205">
        <v>0</v>
      </c>
      <c r="T148" s="206">
        <f t="shared" si="2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530</v>
      </c>
      <c r="AT148" s="207" t="s">
        <v>167</v>
      </c>
      <c r="AU148" s="207" t="s">
        <v>94</v>
      </c>
      <c r="AY148" s="17" t="s">
        <v>165</v>
      </c>
      <c r="BE148" s="208">
        <f t="shared" si="24"/>
        <v>0</v>
      </c>
      <c r="BF148" s="208">
        <f t="shared" si="25"/>
        <v>51.2</v>
      </c>
      <c r="BG148" s="208">
        <f t="shared" si="26"/>
        <v>0</v>
      </c>
      <c r="BH148" s="208">
        <f t="shared" si="27"/>
        <v>0</v>
      </c>
      <c r="BI148" s="208">
        <f t="shared" si="28"/>
        <v>0</v>
      </c>
      <c r="BJ148" s="17" t="s">
        <v>94</v>
      </c>
      <c r="BK148" s="208">
        <f t="shared" si="29"/>
        <v>51.2</v>
      </c>
      <c r="BL148" s="17" t="s">
        <v>530</v>
      </c>
      <c r="BM148" s="207" t="s">
        <v>522</v>
      </c>
    </row>
    <row r="149" spans="1:65" s="2" customFormat="1" ht="24.2" customHeight="1">
      <c r="A149" s="31"/>
      <c r="B149" s="32"/>
      <c r="C149" s="196" t="s">
        <v>304</v>
      </c>
      <c r="D149" s="196" t="s">
        <v>167</v>
      </c>
      <c r="E149" s="197" t="s">
        <v>3132</v>
      </c>
      <c r="F149" s="198" t="s">
        <v>3133</v>
      </c>
      <c r="G149" s="199" t="s">
        <v>289</v>
      </c>
      <c r="H149" s="200">
        <v>7</v>
      </c>
      <c r="I149" s="201">
        <v>4.0999999999999996</v>
      </c>
      <c r="J149" s="201">
        <f t="shared" si="20"/>
        <v>28.7</v>
      </c>
      <c r="K149" s="202"/>
      <c r="L149" s="36"/>
      <c r="M149" s="203" t="s">
        <v>1</v>
      </c>
      <c r="N149" s="204" t="s">
        <v>39</v>
      </c>
      <c r="O149" s="205">
        <v>0</v>
      </c>
      <c r="P149" s="205">
        <f t="shared" si="21"/>
        <v>0</v>
      </c>
      <c r="Q149" s="205">
        <v>0</v>
      </c>
      <c r="R149" s="205">
        <f t="shared" si="22"/>
        <v>0</v>
      </c>
      <c r="S149" s="205">
        <v>0</v>
      </c>
      <c r="T149" s="206">
        <f t="shared" si="2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530</v>
      </c>
      <c r="AT149" s="207" t="s">
        <v>167</v>
      </c>
      <c r="AU149" s="207" t="s">
        <v>94</v>
      </c>
      <c r="AY149" s="17" t="s">
        <v>165</v>
      </c>
      <c r="BE149" s="208">
        <f t="shared" si="24"/>
        <v>0</v>
      </c>
      <c r="BF149" s="208">
        <f t="shared" si="25"/>
        <v>28.7</v>
      </c>
      <c r="BG149" s="208">
        <f t="shared" si="26"/>
        <v>0</v>
      </c>
      <c r="BH149" s="208">
        <f t="shared" si="27"/>
        <v>0</v>
      </c>
      <c r="BI149" s="208">
        <f t="shared" si="28"/>
        <v>0</v>
      </c>
      <c r="BJ149" s="17" t="s">
        <v>94</v>
      </c>
      <c r="BK149" s="208">
        <f t="shared" si="29"/>
        <v>28.7</v>
      </c>
      <c r="BL149" s="17" t="s">
        <v>530</v>
      </c>
      <c r="BM149" s="207" t="s">
        <v>530</v>
      </c>
    </row>
    <row r="150" spans="1:65" s="2" customFormat="1" ht="24.2" customHeight="1">
      <c r="A150" s="31"/>
      <c r="B150" s="32"/>
      <c r="C150" s="196" t="s">
        <v>309</v>
      </c>
      <c r="D150" s="196" t="s">
        <v>167</v>
      </c>
      <c r="E150" s="197" t="s">
        <v>3134</v>
      </c>
      <c r="F150" s="198" t="s">
        <v>3135</v>
      </c>
      <c r="G150" s="199" t="s">
        <v>289</v>
      </c>
      <c r="H150" s="200">
        <v>7</v>
      </c>
      <c r="I150" s="201">
        <v>0.44</v>
      </c>
      <c r="J150" s="201">
        <f t="shared" si="20"/>
        <v>3.08</v>
      </c>
      <c r="K150" s="202"/>
      <c r="L150" s="36"/>
      <c r="M150" s="203" t="s">
        <v>1</v>
      </c>
      <c r="N150" s="204" t="s">
        <v>39</v>
      </c>
      <c r="O150" s="205">
        <v>0</v>
      </c>
      <c r="P150" s="205">
        <f t="shared" si="21"/>
        <v>0</v>
      </c>
      <c r="Q150" s="205">
        <v>0</v>
      </c>
      <c r="R150" s="205">
        <f t="shared" si="22"/>
        <v>0</v>
      </c>
      <c r="S150" s="205">
        <v>0</v>
      </c>
      <c r="T150" s="206">
        <f t="shared" si="2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530</v>
      </c>
      <c r="AT150" s="207" t="s">
        <v>167</v>
      </c>
      <c r="AU150" s="207" t="s">
        <v>94</v>
      </c>
      <c r="AY150" s="17" t="s">
        <v>165</v>
      </c>
      <c r="BE150" s="208">
        <f t="shared" si="24"/>
        <v>0</v>
      </c>
      <c r="BF150" s="208">
        <f t="shared" si="25"/>
        <v>3.08</v>
      </c>
      <c r="BG150" s="208">
        <f t="shared" si="26"/>
        <v>0</v>
      </c>
      <c r="BH150" s="208">
        <f t="shared" si="27"/>
        <v>0</v>
      </c>
      <c r="BI150" s="208">
        <f t="shared" si="28"/>
        <v>0</v>
      </c>
      <c r="BJ150" s="17" t="s">
        <v>94</v>
      </c>
      <c r="BK150" s="208">
        <f t="shared" si="29"/>
        <v>3.08</v>
      </c>
      <c r="BL150" s="17" t="s">
        <v>530</v>
      </c>
      <c r="BM150" s="207" t="s">
        <v>539</v>
      </c>
    </row>
    <row r="151" spans="1:65" s="2" customFormat="1" ht="16.5" customHeight="1">
      <c r="A151" s="31"/>
      <c r="B151" s="32"/>
      <c r="C151" s="196" t="s">
        <v>317</v>
      </c>
      <c r="D151" s="196" t="s">
        <v>167</v>
      </c>
      <c r="E151" s="197" t="s">
        <v>3136</v>
      </c>
      <c r="F151" s="198" t="s">
        <v>3137</v>
      </c>
      <c r="G151" s="199" t="s">
        <v>289</v>
      </c>
      <c r="H151" s="200">
        <v>7</v>
      </c>
      <c r="I151" s="201">
        <v>3.71</v>
      </c>
      <c r="J151" s="201">
        <f t="shared" si="20"/>
        <v>25.97</v>
      </c>
      <c r="K151" s="202"/>
      <c r="L151" s="36"/>
      <c r="M151" s="203" t="s">
        <v>1</v>
      </c>
      <c r="N151" s="204" t="s">
        <v>39</v>
      </c>
      <c r="O151" s="205">
        <v>0</v>
      </c>
      <c r="P151" s="205">
        <f t="shared" si="21"/>
        <v>0</v>
      </c>
      <c r="Q151" s="205">
        <v>0</v>
      </c>
      <c r="R151" s="205">
        <f t="shared" si="22"/>
        <v>0</v>
      </c>
      <c r="S151" s="205">
        <v>0</v>
      </c>
      <c r="T151" s="206">
        <f t="shared" si="2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530</v>
      </c>
      <c r="AT151" s="207" t="s">
        <v>167</v>
      </c>
      <c r="AU151" s="207" t="s">
        <v>94</v>
      </c>
      <c r="AY151" s="17" t="s">
        <v>165</v>
      </c>
      <c r="BE151" s="208">
        <f t="shared" si="24"/>
        <v>0</v>
      </c>
      <c r="BF151" s="208">
        <f t="shared" si="25"/>
        <v>25.97</v>
      </c>
      <c r="BG151" s="208">
        <f t="shared" si="26"/>
        <v>0</v>
      </c>
      <c r="BH151" s="208">
        <f t="shared" si="27"/>
        <v>0</v>
      </c>
      <c r="BI151" s="208">
        <f t="shared" si="28"/>
        <v>0</v>
      </c>
      <c r="BJ151" s="17" t="s">
        <v>94</v>
      </c>
      <c r="BK151" s="208">
        <f t="shared" si="29"/>
        <v>25.97</v>
      </c>
      <c r="BL151" s="17" t="s">
        <v>530</v>
      </c>
      <c r="BM151" s="207" t="s">
        <v>549</v>
      </c>
    </row>
    <row r="152" spans="1:65" s="2" customFormat="1" ht="24.2" customHeight="1">
      <c r="A152" s="31"/>
      <c r="B152" s="32"/>
      <c r="C152" s="196" t="s">
        <v>322</v>
      </c>
      <c r="D152" s="196" t="s">
        <v>167</v>
      </c>
      <c r="E152" s="197" t="s">
        <v>3138</v>
      </c>
      <c r="F152" s="198" t="s">
        <v>3139</v>
      </c>
      <c r="G152" s="199" t="s">
        <v>289</v>
      </c>
      <c r="H152" s="200">
        <v>1575</v>
      </c>
      <c r="I152" s="201">
        <v>0.9</v>
      </c>
      <c r="J152" s="201">
        <f t="shared" si="20"/>
        <v>1417.5</v>
      </c>
      <c r="K152" s="202"/>
      <c r="L152" s="36"/>
      <c r="M152" s="203" t="s">
        <v>1</v>
      </c>
      <c r="N152" s="204" t="s">
        <v>39</v>
      </c>
      <c r="O152" s="205">
        <v>0</v>
      </c>
      <c r="P152" s="205">
        <f t="shared" si="21"/>
        <v>0</v>
      </c>
      <c r="Q152" s="205">
        <v>0</v>
      </c>
      <c r="R152" s="205">
        <f t="shared" si="22"/>
        <v>0</v>
      </c>
      <c r="S152" s="205">
        <v>0</v>
      </c>
      <c r="T152" s="206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530</v>
      </c>
      <c r="AT152" s="207" t="s">
        <v>167</v>
      </c>
      <c r="AU152" s="207" t="s">
        <v>94</v>
      </c>
      <c r="AY152" s="17" t="s">
        <v>165</v>
      </c>
      <c r="BE152" s="208">
        <f t="shared" si="24"/>
        <v>0</v>
      </c>
      <c r="BF152" s="208">
        <f t="shared" si="25"/>
        <v>1417.5</v>
      </c>
      <c r="BG152" s="208">
        <f t="shared" si="26"/>
        <v>0</v>
      </c>
      <c r="BH152" s="208">
        <f t="shared" si="27"/>
        <v>0</v>
      </c>
      <c r="BI152" s="208">
        <f t="shared" si="28"/>
        <v>0</v>
      </c>
      <c r="BJ152" s="17" t="s">
        <v>94</v>
      </c>
      <c r="BK152" s="208">
        <f t="shared" si="29"/>
        <v>1417.5</v>
      </c>
      <c r="BL152" s="17" t="s">
        <v>530</v>
      </c>
      <c r="BM152" s="207" t="s">
        <v>558</v>
      </c>
    </row>
    <row r="153" spans="1:65" s="2" customFormat="1" ht="24.2" customHeight="1">
      <c r="A153" s="31"/>
      <c r="B153" s="32"/>
      <c r="C153" s="196" t="s">
        <v>326</v>
      </c>
      <c r="D153" s="196" t="s">
        <v>167</v>
      </c>
      <c r="E153" s="197" t="s">
        <v>3140</v>
      </c>
      <c r="F153" s="198" t="s">
        <v>3141</v>
      </c>
      <c r="G153" s="199" t="s">
        <v>220</v>
      </c>
      <c r="H153" s="200">
        <v>525</v>
      </c>
      <c r="I153" s="201">
        <v>1.4</v>
      </c>
      <c r="J153" s="201">
        <f t="shared" si="20"/>
        <v>735</v>
      </c>
      <c r="K153" s="202"/>
      <c r="L153" s="36"/>
      <c r="M153" s="203" t="s">
        <v>1</v>
      </c>
      <c r="N153" s="204" t="s">
        <v>39</v>
      </c>
      <c r="O153" s="205">
        <v>0</v>
      </c>
      <c r="P153" s="205">
        <f t="shared" si="21"/>
        <v>0</v>
      </c>
      <c r="Q153" s="205">
        <v>0</v>
      </c>
      <c r="R153" s="205">
        <f t="shared" si="22"/>
        <v>0</v>
      </c>
      <c r="S153" s="205">
        <v>0</v>
      </c>
      <c r="T153" s="206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530</v>
      </c>
      <c r="AT153" s="207" t="s">
        <v>167</v>
      </c>
      <c r="AU153" s="207" t="s">
        <v>94</v>
      </c>
      <c r="AY153" s="17" t="s">
        <v>165</v>
      </c>
      <c r="BE153" s="208">
        <f t="shared" si="24"/>
        <v>0</v>
      </c>
      <c r="BF153" s="208">
        <f t="shared" si="25"/>
        <v>735</v>
      </c>
      <c r="BG153" s="208">
        <f t="shared" si="26"/>
        <v>0</v>
      </c>
      <c r="BH153" s="208">
        <f t="shared" si="27"/>
        <v>0</v>
      </c>
      <c r="BI153" s="208">
        <f t="shared" si="28"/>
        <v>0</v>
      </c>
      <c r="BJ153" s="17" t="s">
        <v>94</v>
      </c>
      <c r="BK153" s="208">
        <f t="shared" si="29"/>
        <v>735</v>
      </c>
      <c r="BL153" s="17" t="s">
        <v>530</v>
      </c>
      <c r="BM153" s="207" t="s">
        <v>577</v>
      </c>
    </row>
    <row r="154" spans="1:65" s="2" customFormat="1" ht="24.2" customHeight="1">
      <c r="A154" s="31"/>
      <c r="B154" s="32"/>
      <c r="C154" s="196" t="s">
        <v>330</v>
      </c>
      <c r="D154" s="196" t="s">
        <v>167</v>
      </c>
      <c r="E154" s="197" t="s">
        <v>3142</v>
      </c>
      <c r="F154" s="198" t="s">
        <v>3143</v>
      </c>
      <c r="G154" s="199" t="s">
        <v>289</v>
      </c>
      <c r="H154" s="200">
        <v>52</v>
      </c>
      <c r="I154" s="201">
        <v>3.56</v>
      </c>
      <c r="J154" s="201">
        <f t="shared" si="20"/>
        <v>185.12</v>
      </c>
      <c r="K154" s="202"/>
      <c r="L154" s="36"/>
      <c r="M154" s="203" t="s">
        <v>1</v>
      </c>
      <c r="N154" s="204" t="s">
        <v>39</v>
      </c>
      <c r="O154" s="205">
        <v>0</v>
      </c>
      <c r="P154" s="205">
        <f t="shared" si="21"/>
        <v>0</v>
      </c>
      <c r="Q154" s="205">
        <v>0</v>
      </c>
      <c r="R154" s="205">
        <f t="shared" si="22"/>
        <v>0</v>
      </c>
      <c r="S154" s="205">
        <v>0</v>
      </c>
      <c r="T154" s="206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530</v>
      </c>
      <c r="AT154" s="207" t="s">
        <v>167</v>
      </c>
      <c r="AU154" s="207" t="s">
        <v>94</v>
      </c>
      <c r="AY154" s="17" t="s">
        <v>165</v>
      </c>
      <c r="BE154" s="208">
        <f t="shared" si="24"/>
        <v>0</v>
      </c>
      <c r="BF154" s="208">
        <f t="shared" si="25"/>
        <v>185.12</v>
      </c>
      <c r="BG154" s="208">
        <f t="shared" si="26"/>
        <v>0</v>
      </c>
      <c r="BH154" s="208">
        <f t="shared" si="27"/>
        <v>0</v>
      </c>
      <c r="BI154" s="208">
        <f t="shared" si="28"/>
        <v>0</v>
      </c>
      <c r="BJ154" s="17" t="s">
        <v>94</v>
      </c>
      <c r="BK154" s="208">
        <f t="shared" si="29"/>
        <v>185.12</v>
      </c>
      <c r="BL154" s="17" t="s">
        <v>530</v>
      </c>
      <c r="BM154" s="207" t="s">
        <v>588</v>
      </c>
    </row>
    <row r="155" spans="1:65" s="2" customFormat="1" ht="37.9" customHeight="1">
      <c r="A155" s="31"/>
      <c r="B155" s="32"/>
      <c r="C155" s="196" t="s">
        <v>339</v>
      </c>
      <c r="D155" s="196" t="s">
        <v>167</v>
      </c>
      <c r="E155" s="197" t="s">
        <v>3144</v>
      </c>
      <c r="F155" s="198" t="s">
        <v>3145</v>
      </c>
      <c r="G155" s="199" t="s">
        <v>289</v>
      </c>
      <c r="H155" s="200">
        <v>22</v>
      </c>
      <c r="I155" s="201">
        <v>8.8000000000000007</v>
      </c>
      <c r="J155" s="201">
        <f t="shared" si="20"/>
        <v>193.6</v>
      </c>
      <c r="K155" s="202"/>
      <c r="L155" s="36"/>
      <c r="M155" s="203" t="s">
        <v>1</v>
      </c>
      <c r="N155" s="204" t="s">
        <v>39</v>
      </c>
      <c r="O155" s="205">
        <v>0</v>
      </c>
      <c r="P155" s="205">
        <f t="shared" si="21"/>
        <v>0</v>
      </c>
      <c r="Q155" s="205">
        <v>0</v>
      </c>
      <c r="R155" s="205">
        <f t="shared" si="22"/>
        <v>0</v>
      </c>
      <c r="S155" s="205">
        <v>0</v>
      </c>
      <c r="T155" s="206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530</v>
      </c>
      <c r="AT155" s="207" t="s">
        <v>167</v>
      </c>
      <c r="AU155" s="207" t="s">
        <v>94</v>
      </c>
      <c r="AY155" s="17" t="s">
        <v>165</v>
      </c>
      <c r="BE155" s="208">
        <f t="shared" si="24"/>
        <v>0</v>
      </c>
      <c r="BF155" s="208">
        <f t="shared" si="25"/>
        <v>193.6</v>
      </c>
      <c r="BG155" s="208">
        <f t="shared" si="26"/>
        <v>0</v>
      </c>
      <c r="BH155" s="208">
        <f t="shared" si="27"/>
        <v>0</v>
      </c>
      <c r="BI155" s="208">
        <f t="shared" si="28"/>
        <v>0</v>
      </c>
      <c r="BJ155" s="17" t="s">
        <v>94</v>
      </c>
      <c r="BK155" s="208">
        <f t="shared" si="29"/>
        <v>193.6</v>
      </c>
      <c r="BL155" s="17" t="s">
        <v>530</v>
      </c>
      <c r="BM155" s="207" t="s">
        <v>602</v>
      </c>
    </row>
    <row r="156" spans="1:65" s="2" customFormat="1" ht="24.2" customHeight="1">
      <c r="A156" s="31"/>
      <c r="B156" s="32"/>
      <c r="C156" s="196" t="s">
        <v>345</v>
      </c>
      <c r="D156" s="196" t="s">
        <v>167</v>
      </c>
      <c r="E156" s="197" t="s">
        <v>3146</v>
      </c>
      <c r="F156" s="198" t="s">
        <v>3147</v>
      </c>
      <c r="G156" s="199" t="s">
        <v>289</v>
      </c>
      <c r="H156" s="200">
        <v>22</v>
      </c>
      <c r="I156" s="201">
        <v>12.5</v>
      </c>
      <c r="J156" s="201">
        <f t="shared" si="20"/>
        <v>275</v>
      </c>
      <c r="K156" s="202"/>
      <c r="L156" s="36"/>
      <c r="M156" s="203" t="s">
        <v>1</v>
      </c>
      <c r="N156" s="204" t="s">
        <v>39</v>
      </c>
      <c r="O156" s="205">
        <v>0</v>
      </c>
      <c r="P156" s="205">
        <f t="shared" si="21"/>
        <v>0</v>
      </c>
      <c r="Q156" s="205">
        <v>0</v>
      </c>
      <c r="R156" s="205">
        <f t="shared" si="22"/>
        <v>0</v>
      </c>
      <c r="S156" s="205">
        <v>0</v>
      </c>
      <c r="T156" s="206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530</v>
      </c>
      <c r="AT156" s="207" t="s">
        <v>167</v>
      </c>
      <c r="AU156" s="207" t="s">
        <v>94</v>
      </c>
      <c r="AY156" s="17" t="s">
        <v>165</v>
      </c>
      <c r="BE156" s="208">
        <f t="shared" si="24"/>
        <v>0</v>
      </c>
      <c r="BF156" s="208">
        <f t="shared" si="25"/>
        <v>275</v>
      </c>
      <c r="BG156" s="208">
        <f t="shared" si="26"/>
        <v>0</v>
      </c>
      <c r="BH156" s="208">
        <f t="shared" si="27"/>
        <v>0</v>
      </c>
      <c r="BI156" s="208">
        <f t="shared" si="28"/>
        <v>0</v>
      </c>
      <c r="BJ156" s="17" t="s">
        <v>94</v>
      </c>
      <c r="BK156" s="208">
        <f t="shared" si="29"/>
        <v>275</v>
      </c>
      <c r="BL156" s="17" t="s">
        <v>530</v>
      </c>
      <c r="BM156" s="207" t="s">
        <v>619</v>
      </c>
    </row>
    <row r="157" spans="1:65" s="2" customFormat="1" ht="16.5" customHeight="1">
      <c r="A157" s="31"/>
      <c r="B157" s="32"/>
      <c r="C157" s="196" t="s">
        <v>353</v>
      </c>
      <c r="D157" s="196" t="s">
        <v>167</v>
      </c>
      <c r="E157" s="197" t="s">
        <v>3148</v>
      </c>
      <c r="F157" s="198" t="s">
        <v>3149</v>
      </c>
      <c r="G157" s="199" t="s">
        <v>289</v>
      </c>
      <c r="H157" s="200">
        <v>22</v>
      </c>
      <c r="I157" s="201">
        <v>0.86</v>
      </c>
      <c r="J157" s="201">
        <f t="shared" si="20"/>
        <v>18.920000000000002</v>
      </c>
      <c r="K157" s="202"/>
      <c r="L157" s="36"/>
      <c r="M157" s="203" t="s">
        <v>1</v>
      </c>
      <c r="N157" s="204" t="s">
        <v>39</v>
      </c>
      <c r="O157" s="205">
        <v>0</v>
      </c>
      <c r="P157" s="205">
        <f t="shared" si="21"/>
        <v>0</v>
      </c>
      <c r="Q157" s="205">
        <v>0</v>
      </c>
      <c r="R157" s="205">
        <f t="shared" si="22"/>
        <v>0</v>
      </c>
      <c r="S157" s="205">
        <v>0</v>
      </c>
      <c r="T157" s="206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530</v>
      </c>
      <c r="AT157" s="207" t="s">
        <v>167</v>
      </c>
      <c r="AU157" s="207" t="s">
        <v>94</v>
      </c>
      <c r="AY157" s="17" t="s">
        <v>165</v>
      </c>
      <c r="BE157" s="208">
        <f t="shared" si="24"/>
        <v>0</v>
      </c>
      <c r="BF157" s="208">
        <f t="shared" si="25"/>
        <v>18.920000000000002</v>
      </c>
      <c r="BG157" s="208">
        <f t="shared" si="26"/>
        <v>0</v>
      </c>
      <c r="BH157" s="208">
        <f t="shared" si="27"/>
        <v>0</v>
      </c>
      <c r="BI157" s="208">
        <f t="shared" si="28"/>
        <v>0</v>
      </c>
      <c r="BJ157" s="17" t="s">
        <v>94</v>
      </c>
      <c r="BK157" s="208">
        <f t="shared" si="29"/>
        <v>18.920000000000002</v>
      </c>
      <c r="BL157" s="17" t="s">
        <v>530</v>
      </c>
      <c r="BM157" s="207" t="s">
        <v>629</v>
      </c>
    </row>
    <row r="158" spans="1:65" s="2" customFormat="1" ht="16.5" customHeight="1">
      <c r="A158" s="31"/>
      <c r="B158" s="32"/>
      <c r="C158" s="196" t="s">
        <v>358</v>
      </c>
      <c r="D158" s="196" t="s">
        <v>167</v>
      </c>
      <c r="E158" s="197" t="s">
        <v>3150</v>
      </c>
      <c r="F158" s="198" t="s">
        <v>3151</v>
      </c>
      <c r="G158" s="199" t="s">
        <v>2319</v>
      </c>
      <c r="H158" s="200">
        <v>4</v>
      </c>
      <c r="I158" s="201">
        <v>37.200000000000003</v>
      </c>
      <c r="J158" s="201">
        <f t="shared" si="20"/>
        <v>148.80000000000001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21"/>
        <v>0</v>
      </c>
      <c r="Q158" s="205">
        <v>0</v>
      </c>
      <c r="R158" s="205">
        <f t="shared" si="22"/>
        <v>0</v>
      </c>
      <c r="S158" s="205">
        <v>0</v>
      </c>
      <c r="T158" s="206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94</v>
      </c>
      <c r="AY158" s="17" t="s">
        <v>165</v>
      </c>
      <c r="BE158" s="208">
        <f t="shared" si="24"/>
        <v>0</v>
      </c>
      <c r="BF158" s="208">
        <f t="shared" si="25"/>
        <v>148.80000000000001</v>
      </c>
      <c r="BG158" s="208">
        <f t="shared" si="26"/>
        <v>0</v>
      </c>
      <c r="BH158" s="208">
        <f t="shared" si="27"/>
        <v>0</v>
      </c>
      <c r="BI158" s="208">
        <f t="shared" si="28"/>
        <v>0</v>
      </c>
      <c r="BJ158" s="17" t="s">
        <v>94</v>
      </c>
      <c r="BK158" s="208">
        <f t="shared" si="29"/>
        <v>148.80000000000001</v>
      </c>
      <c r="BL158" s="17" t="s">
        <v>530</v>
      </c>
      <c r="BM158" s="207" t="s">
        <v>1016</v>
      </c>
    </row>
    <row r="159" spans="1:65" s="2" customFormat="1" ht="16.5" customHeight="1">
      <c r="A159" s="31"/>
      <c r="B159" s="32"/>
      <c r="C159" s="196" t="s">
        <v>364</v>
      </c>
      <c r="D159" s="196" t="s">
        <v>167</v>
      </c>
      <c r="E159" s="197" t="s">
        <v>3152</v>
      </c>
      <c r="F159" s="198" t="s">
        <v>3153</v>
      </c>
      <c r="G159" s="199" t="s">
        <v>3154</v>
      </c>
      <c r="H159" s="200">
        <v>5</v>
      </c>
      <c r="I159" s="201">
        <v>72.5</v>
      </c>
      <c r="J159" s="201">
        <f t="shared" si="20"/>
        <v>362.5</v>
      </c>
      <c r="K159" s="202"/>
      <c r="L159" s="36"/>
      <c r="M159" s="203" t="s">
        <v>1</v>
      </c>
      <c r="N159" s="204" t="s">
        <v>39</v>
      </c>
      <c r="O159" s="205">
        <v>0</v>
      </c>
      <c r="P159" s="205">
        <f t="shared" si="21"/>
        <v>0</v>
      </c>
      <c r="Q159" s="205">
        <v>0</v>
      </c>
      <c r="R159" s="205">
        <f t="shared" si="22"/>
        <v>0</v>
      </c>
      <c r="S159" s="205">
        <v>0</v>
      </c>
      <c r="T159" s="206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530</v>
      </c>
      <c r="AT159" s="207" t="s">
        <v>167</v>
      </c>
      <c r="AU159" s="207" t="s">
        <v>94</v>
      </c>
      <c r="AY159" s="17" t="s">
        <v>165</v>
      </c>
      <c r="BE159" s="208">
        <f t="shared" si="24"/>
        <v>0</v>
      </c>
      <c r="BF159" s="208">
        <f t="shared" si="25"/>
        <v>362.5</v>
      </c>
      <c r="BG159" s="208">
        <f t="shared" si="26"/>
        <v>0</v>
      </c>
      <c r="BH159" s="208">
        <f t="shared" si="27"/>
        <v>0</v>
      </c>
      <c r="BI159" s="208">
        <f t="shared" si="28"/>
        <v>0</v>
      </c>
      <c r="BJ159" s="17" t="s">
        <v>94</v>
      </c>
      <c r="BK159" s="208">
        <f t="shared" si="29"/>
        <v>362.5</v>
      </c>
      <c r="BL159" s="17" t="s">
        <v>530</v>
      </c>
      <c r="BM159" s="207" t="s">
        <v>1025</v>
      </c>
    </row>
    <row r="160" spans="1:65" s="12" customFormat="1" ht="22.9" customHeight="1">
      <c r="B160" s="181"/>
      <c r="C160" s="182"/>
      <c r="D160" s="183" t="s">
        <v>72</v>
      </c>
      <c r="E160" s="194" t="s">
        <v>3155</v>
      </c>
      <c r="F160" s="194" t="s">
        <v>3156</v>
      </c>
      <c r="G160" s="182"/>
      <c r="H160" s="182"/>
      <c r="I160" s="182"/>
      <c r="J160" s="195">
        <f>BK160</f>
        <v>1517.1</v>
      </c>
      <c r="K160" s="182"/>
      <c r="L160" s="186"/>
      <c r="M160" s="187"/>
      <c r="N160" s="188"/>
      <c r="O160" s="188"/>
      <c r="P160" s="189">
        <f>SUM(P161:P168)</f>
        <v>0</v>
      </c>
      <c r="Q160" s="188"/>
      <c r="R160" s="189">
        <f>SUM(R161:R168)</f>
        <v>0</v>
      </c>
      <c r="S160" s="188"/>
      <c r="T160" s="190">
        <f>SUM(T161:T168)</f>
        <v>0</v>
      </c>
      <c r="AR160" s="191" t="s">
        <v>180</v>
      </c>
      <c r="AT160" s="192" t="s">
        <v>72</v>
      </c>
      <c r="AU160" s="192" t="s">
        <v>81</v>
      </c>
      <c r="AY160" s="191" t="s">
        <v>165</v>
      </c>
      <c r="BK160" s="193">
        <f>SUM(BK161:BK168)</f>
        <v>1517.1</v>
      </c>
    </row>
    <row r="161" spans="1:65" s="2" customFormat="1" ht="16.5" customHeight="1">
      <c r="A161" s="31"/>
      <c r="B161" s="32"/>
      <c r="C161" s="196" t="s">
        <v>368</v>
      </c>
      <c r="D161" s="196" t="s">
        <v>167</v>
      </c>
      <c r="E161" s="197" t="s">
        <v>3157</v>
      </c>
      <c r="F161" s="198" t="s">
        <v>3158</v>
      </c>
      <c r="G161" s="199" t="s">
        <v>2319</v>
      </c>
      <c r="H161" s="200">
        <v>6</v>
      </c>
      <c r="I161" s="201">
        <v>45</v>
      </c>
      <c r="J161" s="201">
        <f t="shared" ref="J161:J168" si="30">ROUND(I161*H161,2)</f>
        <v>270</v>
      </c>
      <c r="K161" s="202"/>
      <c r="L161" s="36"/>
      <c r="M161" s="203" t="s">
        <v>1</v>
      </c>
      <c r="N161" s="204" t="s">
        <v>39</v>
      </c>
      <c r="O161" s="205">
        <v>0</v>
      </c>
      <c r="P161" s="205">
        <f t="shared" ref="P161:P168" si="31">O161*H161</f>
        <v>0</v>
      </c>
      <c r="Q161" s="205">
        <v>0</v>
      </c>
      <c r="R161" s="205">
        <f t="shared" ref="R161:R168" si="32">Q161*H161</f>
        <v>0</v>
      </c>
      <c r="S161" s="205">
        <v>0</v>
      </c>
      <c r="T161" s="206">
        <f t="shared" ref="T161:T168" si="33"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530</v>
      </c>
      <c r="AT161" s="207" t="s">
        <v>167</v>
      </c>
      <c r="AU161" s="207" t="s">
        <v>94</v>
      </c>
      <c r="AY161" s="17" t="s">
        <v>165</v>
      </c>
      <c r="BE161" s="208">
        <f t="shared" ref="BE161:BE168" si="34">IF(N161="základná",J161,0)</f>
        <v>0</v>
      </c>
      <c r="BF161" s="208">
        <f t="shared" ref="BF161:BF168" si="35">IF(N161="znížená",J161,0)</f>
        <v>270</v>
      </c>
      <c r="BG161" s="208">
        <f t="shared" ref="BG161:BG168" si="36">IF(N161="zákl. prenesená",J161,0)</f>
        <v>0</v>
      </c>
      <c r="BH161" s="208">
        <f t="shared" ref="BH161:BH168" si="37">IF(N161="zníž. prenesená",J161,0)</f>
        <v>0</v>
      </c>
      <c r="BI161" s="208">
        <f t="shared" ref="BI161:BI168" si="38">IF(N161="nulová",J161,0)</f>
        <v>0</v>
      </c>
      <c r="BJ161" s="17" t="s">
        <v>94</v>
      </c>
      <c r="BK161" s="208">
        <f t="shared" ref="BK161:BK168" si="39">ROUND(I161*H161,2)</f>
        <v>270</v>
      </c>
      <c r="BL161" s="17" t="s">
        <v>530</v>
      </c>
      <c r="BM161" s="207" t="s">
        <v>1031</v>
      </c>
    </row>
    <row r="162" spans="1:65" s="2" customFormat="1" ht="16.5" customHeight="1">
      <c r="A162" s="31"/>
      <c r="B162" s="32"/>
      <c r="C162" s="196" t="s">
        <v>372</v>
      </c>
      <c r="D162" s="196" t="s">
        <v>167</v>
      </c>
      <c r="E162" s="197" t="s">
        <v>3159</v>
      </c>
      <c r="F162" s="198" t="s">
        <v>3160</v>
      </c>
      <c r="G162" s="199" t="s">
        <v>289</v>
      </c>
      <c r="H162" s="200">
        <v>4</v>
      </c>
      <c r="I162" s="201">
        <v>45</v>
      </c>
      <c r="J162" s="201">
        <f t="shared" si="30"/>
        <v>180</v>
      </c>
      <c r="K162" s="202"/>
      <c r="L162" s="36"/>
      <c r="M162" s="203" t="s">
        <v>1</v>
      </c>
      <c r="N162" s="204" t="s">
        <v>39</v>
      </c>
      <c r="O162" s="205">
        <v>0</v>
      </c>
      <c r="P162" s="205">
        <f t="shared" si="31"/>
        <v>0</v>
      </c>
      <c r="Q162" s="205">
        <v>0</v>
      </c>
      <c r="R162" s="205">
        <f t="shared" si="32"/>
        <v>0</v>
      </c>
      <c r="S162" s="205">
        <v>0</v>
      </c>
      <c r="T162" s="206">
        <f t="shared" si="3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530</v>
      </c>
      <c r="AT162" s="207" t="s">
        <v>167</v>
      </c>
      <c r="AU162" s="207" t="s">
        <v>94</v>
      </c>
      <c r="AY162" s="17" t="s">
        <v>165</v>
      </c>
      <c r="BE162" s="208">
        <f t="shared" si="34"/>
        <v>0</v>
      </c>
      <c r="BF162" s="208">
        <f t="shared" si="35"/>
        <v>180</v>
      </c>
      <c r="BG162" s="208">
        <f t="shared" si="36"/>
        <v>0</v>
      </c>
      <c r="BH162" s="208">
        <f t="shared" si="37"/>
        <v>0</v>
      </c>
      <c r="BI162" s="208">
        <f t="shared" si="38"/>
        <v>0</v>
      </c>
      <c r="BJ162" s="17" t="s">
        <v>94</v>
      </c>
      <c r="BK162" s="208">
        <f t="shared" si="39"/>
        <v>180</v>
      </c>
      <c r="BL162" s="17" t="s">
        <v>530</v>
      </c>
      <c r="BM162" s="207" t="s">
        <v>1037</v>
      </c>
    </row>
    <row r="163" spans="1:65" s="2" customFormat="1" ht="16.5" customHeight="1">
      <c r="A163" s="31"/>
      <c r="B163" s="32"/>
      <c r="C163" s="196" t="s">
        <v>377</v>
      </c>
      <c r="D163" s="196" t="s">
        <v>167</v>
      </c>
      <c r="E163" s="197" t="s">
        <v>3161</v>
      </c>
      <c r="F163" s="198" t="s">
        <v>3162</v>
      </c>
      <c r="G163" s="199" t="s">
        <v>289</v>
      </c>
      <c r="H163" s="200">
        <v>1</v>
      </c>
      <c r="I163" s="201">
        <v>45</v>
      </c>
      <c r="J163" s="201">
        <f t="shared" si="30"/>
        <v>45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 t="shared" si="31"/>
        <v>0</v>
      </c>
      <c r="Q163" s="205">
        <v>0</v>
      </c>
      <c r="R163" s="205">
        <f t="shared" si="32"/>
        <v>0</v>
      </c>
      <c r="S163" s="205">
        <v>0</v>
      </c>
      <c r="T163" s="206">
        <f t="shared" si="3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530</v>
      </c>
      <c r="AT163" s="207" t="s">
        <v>167</v>
      </c>
      <c r="AU163" s="207" t="s">
        <v>94</v>
      </c>
      <c r="AY163" s="17" t="s">
        <v>165</v>
      </c>
      <c r="BE163" s="208">
        <f t="shared" si="34"/>
        <v>0</v>
      </c>
      <c r="BF163" s="208">
        <f t="shared" si="35"/>
        <v>45</v>
      </c>
      <c r="BG163" s="208">
        <f t="shared" si="36"/>
        <v>0</v>
      </c>
      <c r="BH163" s="208">
        <f t="shared" si="37"/>
        <v>0</v>
      </c>
      <c r="BI163" s="208">
        <f t="shared" si="38"/>
        <v>0</v>
      </c>
      <c r="BJ163" s="17" t="s">
        <v>94</v>
      </c>
      <c r="BK163" s="208">
        <f t="shared" si="39"/>
        <v>45</v>
      </c>
      <c r="BL163" s="17" t="s">
        <v>530</v>
      </c>
      <c r="BM163" s="207" t="s">
        <v>1046</v>
      </c>
    </row>
    <row r="164" spans="1:65" s="2" customFormat="1" ht="24.2" customHeight="1">
      <c r="A164" s="31"/>
      <c r="B164" s="32"/>
      <c r="C164" s="196" t="s">
        <v>381</v>
      </c>
      <c r="D164" s="196" t="s">
        <v>167</v>
      </c>
      <c r="E164" s="197" t="s">
        <v>3163</v>
      </c>
      <c r="F164" s="198" t="s">
        <v>3164</v>
      </c>
      <c r="G164" s="199" t="s">
        <v>2319</v>
      </c>
      <c r="H164" s="200">
        <v>0.5</v>
      </c>
      <c r="I164" s="201">
        <v>45</v>
      </c>
      <c r="J164" s="201">
        <f t="shared" si="30"/>
        <v>22.5</v>
      </c>
      <c r="K164" s="202"/>
      <c r="L164" s="36"/>
      <c r="M164" s="203" t="s">
        <v>1</v>
      </c>
      <c r="N164" s="204" t="s">
        <v>39</v>
      </c>
      <c r="O164" s="205">
        <v>0</v>
      </c>
      <c r="P164" s="205">
        <f t="shared" si="31"/>
        <v>0</v>
      </c>
      <c r="Q164" s="205">
        <v>0</v>
      </c>
      <c r="R164" s="205">
        <f t="shared" si="32"/>
        <v>0</v>
      </c>
      <c r="S164" s="205">
        <v>0</v>
      </c>
      <c r="T164" s="206">
        <f t="shared" si="3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530</v>
      </c>
      <c r="AT164" s="207" t="s">
        <v>167</v>
      </c>
      <c r="AU164" s="207" t="s">
        <v>94</v>
      </c>
      <c r="AY164" s="17" t="s">
        <v>165</v>
      </c>
      <c r="BE164" s="208">
        <f t="shared" si="34"/>
        <v>0</v>
      </c>
      <c r="BF164" s="208">
        <f t="shared" si="35"/>
        <v>22.5</v>
      </c>
      <c r="BG164" s="208">
        <f t="shared" si="36"/>
        <v>0</v>
      </c>
      <c r="BH164" s="208">
        <f t="shared" si="37"/>
        <v>0</v>
      </c>
      <c r="BI164" s="208">
        <f t="shared" si="38"/>
        <v>0</v>
      </c>
      <c r="BJ164" s="17" t="s">
        <v>94</v>
      </c>
      <c r="BK164" s="208">
        <f t="shared" si="39"/>
        <v>22.5</v>
      </c>
      <c r="BL164" s="17" t="s">
        <v>530</v>
      </c>
      <c r="BM164" s="207" t="s">
        <v>1055</v>
      </c>
    </row>
    <row r="165" spans="1:65" s="2" customFormat="1" ht="24.2" customHeight="1">
      <c r="A165" s="31"/>
      <c r="B165" s="32"/>
      <c r="C165" s="196" t="s">
        <v>386</v>
      </c>
      <c r="D165" s="196" t="s">
        <v>167</v>
      </c>
      <c r="E165" s="197" t="s">
        <v>3165</v>
      </c>
      <c r="F165" s="198" t="s">
        <v>3166</v>
      </c>
      <c r="G165" s="199" t="s">
        <v>2319</v>
      </c>
      <c r="H165" s="200">
        <v>4</v>
      </c>
      <c r="I165" s="201">
        <v>40</v>
      </c>
      <c r="J165" s="201">
        <f t="shared" si="30"/>
        <v>160</v>
      </c>
      <c r="K165" s="202"/>
      <c r="L165" s="36"/>
      <c r="M165" s="203" t="s">
        <v>1</v>
      </c>
      <c r="N165" s="204" t="s">
        <v>39</v>
      </c>
      <c r="O165" s="205">
        <v>0</v>
      </c>
      <c r="P165" s="205">
        <f t="shared" si="31"/>
        <v>0</v>
      </c>
      <c r="Q165" s="205">
        <v>0</v>
      </c>
      <c r="R165" s="205">
        <f t="shared" si="32"/>
        <v>0</v>
      </c>
      <c r="S165" s="205">
        <v>0</v>
      </c>
      <c r="T165" s="206">
        <f t="shared" si="3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530</v>
      </c>
      <c r="AT165" s="207" t="s">
        <v>167</v>
      </c>
      <c r="AU165" s="207" t="s">
        <v>94</v>
      </c>
      <c r="AY165" s="17" t="s">
        <v>165</v>
      </c>
      <c r="BE165" s="208">
        <f t="shared" si="34"/>
        <v>0</v>
      </c>
      <c r="BF165" s="208">
        <f t="shared" si="35"/>
        <v>160</v>
      </c>
      <c r="BG165" s="208">
        <f t="shared" si="36"/>
        <v>0</v>
      </c>
      <c r="BH165" s="208">
        <f t="shared" si="37"/>
        <v>0</v>
      </c>
      <c r="BI165" s="208">
        <f t="shared" si="38"/>
        <v>0</v>
      </c>
      <c r="BJ165" s="17" t="s">
        <v>94</v>
      </c>
      <c r="BK165" s="208">
        <f t="shared" si="39"/>
        <v>160</v>
      </c>
      <c r="BL165" s="17" t="s">
        <v>530</v>
      </c>
      <c r="BM165" s="207" t="s">
        <v>1064</v>
      </c>
    </row>
    <row r="166" spans="1:65" s="2" customFormat="1" ht="16.5" customHeight="1">
      <c r="A166" s="31"/>
      <c r="B166" s="32"/>
      <c r="C166" s="196" t="s">
        <v>390</v>
      </c>
      <c r="D166" s="196" t="s">
        <v>167</v>
      </c>
      <c r="E166" s="197" t="s">
        <v>3167</v>
      </c>
      <c r="F166" s="198" t="s">
        <v>3168</v>
      </c>
      <c r="G166" s="199" t="s">
        <v>2319</v>
      </c>
      <c r="H166" s="200">
        <v>12.5</v>
      </c>
      <c r="I166" s="201">
        <v>40</v>
      </c>
      <c r="J166" s="201">
        <f t="shared" si="30"/>
        <v>500</v>
      </c>
      <c r="K166" s="202"/>
      <c r="L166" s="36"/>
      <c r="M166" s="203" t="s">
        <v>1</v>
      </c>
      <c r="N166" s="204" t="s">
        <v>39</v>
      </c>
      <c r="O166" s="205">
        <v>0</v>
      </c>
      <c r="P166" s="205">
        <f t="shared" si="31"/>
        <v>0</v>
      </c>
      <c r="Q166" s="205">
        <v>0</v>
      </c>
      <c r="R166" s="205">
        <f t="shared" si="32"/>
        <v>0</v>
      </c>
      <c r="S166" s="205">
        <v>0</v>
      </c>
      <c r="T166" s="206">
        <f t="shared" si="3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530</v>
      </c>
      <c r="AT166" s="207" t="s">
        <v>167</v>
      </c>
      <c r="AU166" s="207" t="s">
        <v>94</v>
      </c>
      <c r="AY166" s="17" t="s">
        <v>165</v>
      </c>
      <c r="BE166" s="208">
        <f t="shared" si="34"/>
        <v>0</v>
      </c>
      <c r="BF166" s="208">
        <f t="shared" si="35"/>
        <v>500</v>
      </c>
      <c r="BG166" s="208">
        <f t="shared" si="36"/>
        <v>0</v>
      </c>
      <c r="BH166" s="208">
        <f t="shared" si="37"/>
        <v>0</v>
      </c>
      <c r="BI166" s="208">
        <f t="shared" si="38"/>
        <v>0</v>
      </c>
      <c r="BJ166" s="17" t="s">
        <v>94</v>
      </c>
      <c r="BK166" s="208">
        <f t="shared" si="39"/>
        <v>500</v>
      </c>
      <c r="BL166" s="17" t="s">
        <v>530</v>
      </c>
      <c r="BM166" s="207" t="s">
        <v>1072</v>
      </c>
    </row>
    <row r="167" spans="1:65" s="2" customFormat="1" ht="16.5" customHeight="1">
      <c r="A167" s="31"/>
      <c r="B167" s="32"/>
      <c r="C167" s="196" t="s">
        <v>394</v>
      </c>
      <c r="D167" s="196" t="s">
        <v>167</v>
      </c>
      <c r="E167" s="197" t="s">
        <v>3169</v>
      </c>
      <c r="F167" s="198" t="s">
        <v>3170</v>
      </c>
      <c r="G167" s="199" t="s">
        <v>2319</v>
      </c>
      <c r="H167" s="200">
        <v>16</v>
      </c>
      <c r="I167" s="201">
        <v>5.6</v>
      </c>
      <c r="J167" s="201">
        <f t="shared" si="30"/>
        <v>89.6</v>
      </c>
      <c r="K167" s="202"/>
      <c r="L167" s="36"/>
      <c r="M167" s="203" t="s">
        <v>1</v>
      </c>
      <c r="N167" s="204" t="s">
        <v>39</v>
      </c>
      <c r="O167" s="205">
        <v>0</v>
      </c>
      <c r="P167" s="205">
        <f t="shared" si="31"/>
        <v>0</v>
      </c>
      <c r="Q167" s="205">
        <v>0</v>
      </c>
      <c r="R167" s="205">
        <f t="shared" si="32"/>
        <v>0</v>
      </c>
      <c r="S167" s="205">
        <v>0</v>
      </c>
      <c r="T167" s="206">
        <f t="shared" si="3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7" t="s">
        <v>530</v>
      </c>
      <c r="AT167" s="207" t="s">
        <v>167</v>
      </c>
      <c r="AU167" s="207" t="s">
        <v>94</v>
      </c>
      <c r="AY167" s="17" t="s">
        <v>165</v>
      </c>
      <c r="BE167" s="208">
        <f t="shared" si="34"/>
        <v>0</v>
      </c>
      <c r="BF167" s="208">
        <f t="shared" si="35"/>
        <v>89.6</v>
      </c>
      <c r="BG167" s="208">
        <f t="shared" si="36"/>
        <v>0</v>
      </c>
      <c r="BH167" s="208">
        <f t="shared" si="37"/>
        <v>0</v>
      </c>
      <c r="BI167" s="208">
        <f t="shared" si="38"/>
        <v>0</v>
      </c>
      <c r="BJ167" s="17" t="s">
        <v>94</v>
      </c>
      <c r="BK167" s="208">
        <f t="shared" si="39"/>
        <v>89.6</v>
      </c>
      <c r="BL167" s="17" t="s">
        <v>530</v>
      </c>
      <c r="BM167" s="207" t="s">
        <v>1085</v>
      </c>
    </row>
    <row r="168" spans="1:65" s="2" customFormat="1" ht="16.5" customHeight="1">
      <c r="A168" s="31"/>
      <c r="B168" s="32"/>
      <c r="C168" s="196" t="s">
        <v>398</v>
      </c>
      <c r="D168" s="196" t="s">
        <v>167</v>
      </c>
      <c r="E168" s="197" t="s">
        <v>3171</v>
      </c>
      <c r="F168" s="198" t="s">
        <v>3172</v>
      </c>
      <c r="G168" s="199" t="s">
        <v>3173</v>
      </c>
      <c r="H168" s="200">
        <v>1</v>
      </c>
      <c r="I168" s="201">
        <v>250</v>
      </c>
      <c r="J168" s="201">
        <f t="shared" si="30"/>
        <v>250</v>
      </c>
      <c r="K168" s="202"/>
      <c r="L168" s="36"/>
      <c r="M168" s="203" t="s">
        <v>1</v>
      </c>
      <c r="N168" s="204" t="s">
        <v>39</v>
      </c>
      <c r="O168" s="205">
        <v>0</v>
      </c>
      <c r="P168" s="205">
        <f t="shared" si="31"/>
        <v>0</v>
      </c>
      <c r="Q168" s="205">
        <v>0</v>
      </c>
      <c r="R168" s="205">
        <f t="shared" si="32"/>
        <v>0</v>
      </c>
      <c r="S168" s="205">
        <v>0</v>
      </c>
      <c r="T168" s="206">
        <f t="shared" si="3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530</v>
      </c>
      <c r="AT168" s="207" t="s">
        <v>167</v>
      </c>
      <c r="AU168" s="207" t="s">
        <v>94</v>
      </c>
      <c r="AY168" s="17" t="s">
        <v>165</v>
      </c>
      <c r="BE168" s="208">
        <f t="shared" si="34"/>
        <v>0</v>
      </c>
      <c r="BF168" s="208">
        <f t="shared" si="35"/>
        <v>250</v>
      </c>
      <c r="BG168" s="208">
        <f t="shared" si="36"/>
        <v>0</v>
      </c>
      <c r="BH168" s="208">
        <f t="shared" si="37"/>
        <v>0</v>
      </c>
      <c r="BI168" s="208">
        <f t="shared" si="38"/>
        <v>0</v>
      </c>
      <c r="BJ168" s="17" t="s">
        <v>94</v>
      </c>
      <c r="BK168" s="208">
        <f t="shared" si="39"/>
        <v>250</v>
      </c>
      <c r="BL168" s="17" t="s">
        <v>530</v>
      </c>
      <c r="BM168" s="207" t="s">
        <v>1093</v>
      </c>
    </row>
    <row r="169" spans="1:65" s="12" customFormat="1" ht="22.9" customHeight="1">
      <c r="B169" s="181"/>
      <c r="C169" s="182"/>
      <c r="D169" s="183" t="s">
        <v>72</v>
      </c>
      <c r="E169" s="194" t="s">
        <v>3174</v>
      </c>
      <c r="F169" s="194" t="s">
        <v>3175</v>
      </c>
      <c r="G169" s="182"/>
      <c r="H169" s="182"/>
      <c r="I169" s="182"/>
      <c r="J169" s="195">
        <f>BK169</f>
        <v>926.89</v>
      </c>
      <c r="K169" s="182"/>
      <c r="L169" s="186"/>
      <c r="M169" s="187"/>
      <c r="N169" s="188"/>
      <c r="O169" s="188"/>
      <c r="P169" s="189">
        <f>SUM(P170:P173)</f>
        <v>0</v>
      </c>
      <c r="Q169" s="188"/>
      <c r="R169" s="189">
        <f>SUM(R170:R173)</f>
        <v>0</v>
      </c>
      <c r="S169" s="188"/>
      <c r="T169" s="190">
        <f>SUM(T170:T173)</f>
        <v>0</v>
      </c>
      <c r="AR169" s="191" t="s">
        <v>171</v>
      </c>
      <c r="AT169" s="192" t="s">
        <v>72</v>
      </c>
      <c r="AU169" s="192" t="s">
        <v>81</v>
      </c>
      <c r="AY169" s="191" t="s">
        <v>165</v>
      </c>
      <c r="BK169" s="193">
        <f>SUM(BK170:BK173)</f>
        <v>926.89</v>
      </c>
    </row>
    <row r="170" spans="1:65" s="2" customFormat="1" ht="16.5" customHeight="1">
      <c r="A170" s="31"/>
      <c r="B170" s="32"/>
      <c r="C170" s="196" t="s">
        <v>406</v>
      </c>
      <c r="D170" s="196" t="s">
        <v>167</v>
      </c>
      <c r="E170" s="197" t="s">
        <v>3176</v>
      </c>
      <c r="F170" s="198" t="s">
        <v>3177</v>
      </c>
      <c r="G170" s="199" t="s">
        <v>631</v>
      </c>
      <c r="H170" s="200">
        <v>65.013000000000005</v>
      </c>
      <c r="I170" s="201">
        <v>1</v>
      </c>
      <c r="J170" s="201">
        <f>ROUND(I170*H170,2)</f>
        <v>65.010000000000005</v>
      </c>
      <c r="K170" s="202"/>
      <c r="L170" s="36"/>
      <c r="M170" s="203" t="s">
        <v>1</v>
      </c>
      <c r="N170" s="204" t="s">
        <v>39</v>
      </c>
      <c r="O170" s="205">
        <v>0</v>
      </c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632</v>
      </c>
      <c r="AT170" s="207" t="s">
        <v>167</v>
      </c>
      <c r="AU170" s="207" t="s">
        <v>94</v>
      </c>
      <c r="AY170" s="17" t="s">
        <v>165</v>
      </c>
      <c r="BE170" s="208">
        <f>IF(N170="základná",J170,0)</f>
        <v>0</v>
      </c>
      <c r="BF170" s="208">
        <f>IF(N170="znížená",J170,0)</f>
        <v>65.010000000000005</v>
      </c>
      <c r="BG170" s="208">
        <f>IF(N170="zákl. prenesená",J170,0)</f>
        <v>0</v>
      </c>
      <c r="BH170" s="208">
        <f>IF(N170="zníž. prenesená",J170,0)</f>
        <v>0</v>
      </c>
      <c r="BI170" s="208">
        <f>IF(N170="nulová",J170,0)</f>
        <v>0</v>
      </c>
      <c r="BJ170" s="17" t="s">
        <v>94</v>
      </c>
      <c r="BK170" s="208">
        <f>ROUND(I170*H170,2)</f>
        <v>65.010000000000005</v>
      </c>
      <c r="BL170" s="17" t="s">
        <v>632</v>
      </c>
      <c r="BM170" s="207" t="s">
        <v>1106</v>
      </c>
    </row>
    <row r="171" spans="1:65" s="2" customFormat="1" ht="16.5" customHeight="1">
      <c r="A171" s="31"/>
      <c r="B171" s="32"/>
      <c r="C171" s="196" t="s">
        <v>414</v>
      </c>
      <c r="D171" s="196" t="s">
        <v>167</v>
      </c>
      <c r="E171" s="197" t="s">
        <v>3178</v>
      </c>
      <c r="F171" s="198" t="s">
        <v>3179</v>
      </c>
      <c r="G171" s="199" t="s">
        <v>631</v>
      </c>
      <c r="H171" s="200">
        <v>50.848999999999997</v>
      </c>
      <c r="I171" s="201">
        <v>1</v>
      </c>
      <c r="J171" s="201">
        <f>ROUND(I171*H171,2)</f>
        <v>50.85</v>
      </c>
      <c r="K171" s="202"/>
      <c r="L171" s="36"/>
      <c r="M171" s="203" t="s">
        <v>1</v>
      </c>
      <c r="N171" s="204" t="s">
        <v>39</v>
      </c>
      <c r="O171" s="205">
        <v>0</v>
      </c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632</v>
      </c>
      <c r="AT171" s="207" t="s">
        <v>167</v>
      </c>
      <c r="AU171" s="207" t="s">
        <v>94</v>
      </c>
      <c r="AY171" s="17" t="s">
        <v>165</v>
      </c>
      <c r="BE171" s="208">
        <f>IF(N171="základná",J171,0)</f>
        <v>0</v>
      </c>
      <c r="BF171" s="208">
        <f>IF(N171="znížená",J171,0)</f>
        <v>50.85</v>
      </c>
      <c r="BG171" s="208">
        <f>IF(N171="zákl. prenesená",J171,0)</f>
        <v>0</v>
      </c>
      <c r="BH171" s="208">
        <f>IF(N171="zníž. prenesená",J171,0)</f>
        <v>0</v>
      </c>
      <c r="BI171" s="208">
        <f>IF(N171="nulová",J171,0)</f>
        <v>0</v>
      </c>
      <c r="BJ171" s="17" t="s">
        <v>94</v>
      </c>
      <c r="BK171" s="208">
        <f>ROUND(I171*H171,2)</f>
        <v>50.85</v>
      </c>
      <c r="BL171" s="17" t="s">
        <v>632</v>
      </c>
      <c r="BM171" s="207" t="s">
        <v>1113</v>
      </c>
    </row>
    <row r="172" spans="1:65" s="2" customFormat="1" ht="24.2" customHeight="1">
      <c r="A172" s="31"/>
      <c r="B172" s="32"/>
      <c r="C172" s="196" t="s">
        <v>422</v>
      </c>
      <c r="D172" s="196" t="s">
        <v>167</v>
      </c>
      <c r="E172" s="197" t="s">
        <v>3180</v>
      </c>
      <c r="F172" s="198" t="s">
        <v>3181</v>
      </c>
      <c r="G172" s="199" t="s">
        <v>631</v>
      </c>
      <c r="H172" s="200">
        <v>115.86199999999999</v>
      </c>
      <c r="I172" s="201">
        <v>1</v>
      </c>
      <c r="J172" s="201">
        <f>ROUND(I172*H172,2)</f>
        <v>115.86</v>
      </c>
      <c r="K172" s="202"/>
      <c r="L172" s="36"/>
      <c r="M172" s="203" t="s">
        <v>1</v>
      </c>
      <c r="N172" s="204" t="s">
        <v>39</v>
      </c>
      <c r="O172" s="205">
        <v>0</v>
      </c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632</v>
      </c>
      <c r="AT172" s="207" t="s">
        <v>167</v>
      </c>
      <c r="AU172" s="207" t="s">
        <v>94</v>
      </c>
      <c r="AY172" s="17" t="s">
        <v>165</v>
      </c>
      <c r="BE172" s="208">
        <f>IF(N172="základná",J172,0)</f>
        <v>0</v>
      </c>
      <c r="BF172" s="208">
        <f>IF(N172="znížená",J172,0)</f>
        <v>115.86</v>
      </c>
      <c r="BG172" s="208">
        <f>IF(N172="zákl. prenesená",J172,0)</f>
        <v>0</v>
      </c>
      <c r="BH172" s="208">
        <f>IF(N172="zníž. prenesená",J172,0)</f>
        <v>0</v>
      </c>
      <c r="BI172" s="208">
        <f>IF(N172="nulová",J172,0)</f>
        <v>0</v>
      </c>
      <c r="BJ172" s="17" t="s">
        <v>94</v>
      </c>
      <c r="BK172" s="208">
        <f>ROUND(I172*H172,2)</f>
        <v>115.86</v>
      </c>
      <c r="BL172" s="17" t="s">
        <v>632</v>
      </c>
      <c r="BM172" s="207" t="s">
        <v>1123</v>
      </c>
    </row>
    <row r="173" spans="1:65" s="2" customFormat="1" ht="16.5" customHeight="1">
      <c r="A173" s="31"/>
      <c r="B173" s="32"/>
      <c r="C173" s="196" t="s">
        <v>428</v>
      </c>
      <c r="D173" s="196" t="s">
        <v>167</v>
      </c>
      <c r="E173" s="197" t="s">
        <v>2312</v>
      </c>
      <c r="F173" s="198" t="s">
        <v>2313</v>
      </c>
      <c r="G173" s="199" t="s">
        <v>631</v>
      </c>
      <c r="H173" s="200">
        <v>115.86199999999999</v>
      </c>
      <c r="I173" s="201">
        <v>6</v>
      </c>
      <c r="J173" s="201">
        <f>ROUND(I173*H173,2)</f>
        <v>695.17</v>
      </c>
      <c r="K173" s="202"/>
      <c r="L173" s="36"/>
      <c r="M173" s="239" t="s">
        <v>1</v>
      </c>
      <c r="N173" s="240" t="s">
        <v>39</v>
      </c>
      <c r="O173" s="241">
        <v>0</v>
      </c>
      <c r="P173" s="241">
        <f>O173*H173</f>
        <v>0</v>
      </c>
      <c r="Q173" s="241">
        <v>0</v>
      </c>
      <c r="R173" s="241">
        <f>Q173*H173</f>
        <v>0</v>
      </c>
      <c r="S173" s="241">
        <v>0</v>
      </c>
      <c r="T173" s="242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7" t="s">
        <v>632</v>
      </c>
      <c r="AT173" s="207" t="s">
        <v>167</v>
      </c>
      <c r="AU173" s="207" t="s">
        <v>94</v>
      </c>
      <c r="AY173" s="17" t="s">
        <v>165</v>
      </c>
      <c r="BE173" s="208">
        <f>IF(N173="základná",J173,0)</f>
        <v>0</v>
      </c>
      <c r="BF173" s="208">
        <f>IF(N173="znížená",J173,0)</f>
        <v>695.17</v>
      </c>
      <c r="BG173" s="208">
        <f>IF(N173="zákl. prenesená",J173,0)</f>
        <v>0</v>
      </c>
      <c r="BH173" s="208">
        <f>IF(N173="zníž. prenesená",J173,0)</f>
        <v>0</v>
      </c>
      <c r="BI173" s="208">
        <f>IF(N173="nulová",J173,0)</f>
        <v>0</v>
      </c>
      <c r="BJ173" s="17" t="s">
        <v>94</v>
      </c>
      <c r="BK173" s="208">
        <f>ROUND(I173*H173,2)</f>
        <v>695.17</v>
      </c>
      <c r="BL173" s="17" t="s">
        <v>632</v>
      </c>
      <c r="BM173" s="207" t="s">
        <v>3182</v>
      </c>
    </row>
    <row r="174" spans="1:65" s="2" customFormat="1" ht="6.95" customHeight="1">
      <c r="A174" s="31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36"/>
      <c r="M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</row>
  </sheetData>
  <sheetProtection algorithmName="SHA-512" hashValue="Pd9HU3DAyvO7ShcwnOS9NAy1NxqLTiNUcMqm8puwdv05S+gOXLLULfuEqQEaahc4Bn/X3qj455KkmSBDzXI0RQ==" saltValue="BUmZrXqRc8zcb6fCRnPhaJmY9klIKguL7SKSIpGqI85onPy3KWhSxxF3MfKgWMhIpWdbGhqY8mKSK03oETxPWw==" spinCount="100000" sheet="1" objects="1" scenarios="1" formatColumns="0" formatRows="0" autoFilter="0"/>
  <autoFilter ref="C121:K17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8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118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3183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ROUND(J126, 2)</f>
        <v>15776.01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ROUND((SUM(BE126:BE177)),  2)</f>
        <v>0</v>
      </c>
      <c r="G33" s="132"/>
      <c r="H33" s="132"/>
      <c r="I33" s="133">
        <v>0.2</v>
      </c>
      <c r="J33" s="131">
        <f>ROUND(((SUM(BE126:BE177))*I33),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ROUND((SUM(BF126:BF177)),  2)</f>
        <v>15776.01</v>
      </c>
      <c r="G34" s="31"/>
      <c r="H34" s="31"/>
      <c r="I34" s="135">
        <v>0.2</v>
      </c>
      <c r="J34" s="134">
        <f>ROUND(((SUM(BF126:BF177))*I34),  2)</f>
        <v>3155.2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ROUND((SUM(BG126:BG177)),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ROUND((SUM(BH126:BH177)),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ROUND((SUM(BI126:BI177)),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18931.21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08 - Hlasová signalizácia požiaru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J126</f>
        <v>15776.009999999998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3184</v>
      </c>
      <c r="E97" s="161"/>
      <c r="F97" s="161"/>
      <c r="G97" s="161"/>
      <c r="H97" s="161"/>
      <c r="I97" s="161"/>
      <c r="J97" s="162">
        <f>J127</f>
        <v>7841.5599999999986</v>
      </c>
      <c r="K97" s="159"/>
      <c r="L97" s="163"/>
    </row>
    <row r="98" spans="1:31" s="10" customFormat="1" ht="19.899999999999999" customHeight="1">
      <c r="B98" s="164"/>
      <c r="C98" s="105"/>
      <c r="D98" s="165" t="s">
        <v>3185</v>
      </c>
      <c r="E98" s="166"/>
      <c r="F98" s="166"/>
      <c r="G98" s="166"/>
      <c r="H98" s="166"/>
      <c r="I98" s="166"/>
      <c r="J98" s="167">
        <f>J128</f>
        <v>3162.33</v>
      </c>
      <c r="K98" s="105"/>
      <c r="L98" s="168"/>
    </row>
    <row r="99" spans="1:31" s="10" customFormat="1" ht="19.899999999999999" customHeight="1">
      <c r="B99" s="164"/>
      <c r="C99" s="105"/>
      <c r="D99" s="165" t="s">
        <v>3186</v>
      </c>
      <c r="E99" s="166"/>
      <c r="F99" s="166"/>
      <c r="G99" s="166"/>
      <c r="H99" s="166"/>
      <c r="I99" s="166"/>
      <c r="J99" s="167">
        <f>J134</f>
        <v>1590.4</v>
      </c>
      <c r="K99" s="105"/>
      <c r="L99" s="168"/>
    </row>
    <row r="100" spans="1:31" s="10" customFormat="1" ht="19.899999999999999" customHeight="1">
      <c r="B100" s="164"/>
      <c r="C100" s="105"/>
      <c r="D100" s="165" t="s">
        <v>3187</v>
      </c>
      <c r="E100" s="166"/>
      <c r="F100" s="166"/>
      <c r="G100" s="166"/>
      <c r="H100" s="166"/>
      <c r="I100" s="166"/>
      <c r="J100" s="167">
        <f>J136</f>
        <v>110.36</v>
      </c>
      <c r="K100" s="105"/>
      <c r="L100" s="168"/>
    </row>
    <row r="101" spans="1:31" s="10" customFormat="1" ht="19.899999999999999" customHeight="1">
      <c r="B101" s="164"/>
      <c r="C101" s="105"/>
      <c r="D101" s="165" t="s">
        <v>3188</v>
      </c>
      <c r="E101" s="166"/>
      <c r="F101" s="166"/>
      <c r="G101" s="166"/>
      <c r="H101" s="166"/>
      <c r="I101" s="166"/>
      <c r="J101" s="167">
        <f>J138</f>
        <v>1179.2</v>
      </c>
      <c r="K101" s="105"/>
      <c r="L101" s="168"/>
    </row>
    <row r="102" spans="1:31" s="10" customFormat="1" ht="19.899999999999999" customHeight="1">
      <c r="B102" s="164"/>
      <c r="C102" s="105"/>
      <c r="D102" s="165" t="s">
        <v>3189</v>
      </c>
      <c r="E102" s="166"/>
      <c r="F102" s="166"/>
      <c r="G102" s="166"/>
      <c r="H102" s="166"/>
      <c r="I102" s="166"/>
      <c r="J102" s="167">
        <f>J141</f>
        <v>1216.3699999999999</v>
      </c>
      <c r="K102" s="105"/>
      <c r="L102" s="168"/>
    </row>
    <row r="103" spans="1:31" s="10" customFormat="1" ht="19.899999999999999" customHeight="1">
      <c r="B103" s="164"/>
      <c r="C103" s="105"/>
      <c r="D103" s="165" t="s">
        <v>3190</v>
      </c>
      <c r="E103" s="166"/>
      <c r="F103" s="166"/>
      <c r="G103" s="166"/>
      <c r="H103" s="166"/>
      <c r="I103" s="166"/>
      <c r="J103" s="167">
        <f>J145</f>
        <v>582.9</v>
      </c>
      <c r="K103" s="105"/>
      <c r="L103" s="168"/>
    </row>
    <row r="104" spans="1:31" s="9" customFormat="1" ht="24.95" customHeight="1">
      <c r="B104" s="158"/>
      <c r="C104" s="159"/>
      <c r="D104" s="160" t="s">
        <v>3191</v>
      </c>
      <c r="E104" s="161"/>
      <c r="F104" s="161"/>
      <c r="G104" s="161"/>
      <c r="H104" s="161"/>
      <c r="I104" s="161"/>
      <c r="J104" s="162">
        <f>J148</f>
        <v>4084.1800000000003</v>
      </c>
      <c r="K104" s="159"/>
      <c r="L104" s="163"/>
    </row>
    <row r="105" spans="1:31" s="9" customFormat="1" ht="24.95" customHeight="1">
      <c r="B105" s="158"/>
      <c r="C105" s="159"/>
      <c r="D105" s="160" t="s">
        <v>3192</v>
      </c>
      <c r="E105" s="161"/>
      <c r="F105" s="161"/>
      <c r="G105" s="161"/>
      <c r="H105" s="161"/>
      <c r="I105" s="161"/>
      <c r="J105" s="162">
        <f>J162</f>
        <v>2687</v>
      </c>
      <c r="K105" s="159"/>
      <c r="L105" s="163"/>
    </row>
    <row r="106" spans="1:31" s="9" customFormat="1" ht="24.95" customHeight="1">
      <c r="B106" s="158"/>
      <c r="C106" s="159"/>
      <c r="D106" s="160" t="s">
        <v>3193</v>
      </c>
      <c r="E106" s="161"/>
      <c r="F106" s="161"/>
      <c r="G106" s="161"/>
      <c r="H106" s="161"/>
      <c r="I106" s="161"/>
      <c r="J106" s="162">
        <f>J173</f>
        <v>1163.27</v>
      </c>
      <c r="K106" s="159"/>
      <c r="L106" s="163"/>
    </row>
    <row r="107" spans="1:31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5" customHeight="1">
      <c r="A112" s="31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5" customHeight="1">
      <c r="A113" s="31"/>
      <c r="B113" s="32"/>
      <c r="C113" s="23" t="s">
        <v>151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8" t="s">
        <v>13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6.25" customHeight="1">
      <c r="A116" s="31"/>
      <c r="B116" s="32"/>
      <c r="C116" s="33"/>
      <c r="D116" s="33"/>
      <c r="E116" s="309" t="str">
        <f>E7</f>
        <v>ZNÍŽENIE ENERGITECKEJ NÁROČNOSTI BUDOVY OcÚ S KULTÚRNYM DOMOM ZVONČIN</v>
      </c>
      <c r="F116" s="310"/>
      <c r="G116" s="310"/>
      <c r="H116" s="310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8" t="s">
        <v>126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65" t="str">
        <f>E9</f>
        <v>08 - Hlasová signalizácia požiaru</v>
      </c>
      <c r="F118" s="311"/>
      <c r="G118" s="311"/>
      <c r="H118" s="311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8" t="s">
        <v>17</v>
      </c>
      <c r="D120" s="33"/>
      <c r="E120" s="33"/>
      <c r="F120" s="26" t="str">
        <f>F12</f>
        <v>ZVONČIN</v>
      </c>
      <c r="G120" s="33"/>
      <c r="H120" s="33"/>
      <c r="I120" s="28" t="s">
        <v>19</v>
      </c>
      <c r="J120" s="67" t="str">
        <f>IF(J12="","",J12)</f>
        <v>24. 4. 2023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8" t="s">
        <v>21</v>
      </c>
      <c r="D122" s="33"/>
      <c r="E122" s="33"/>
      <c r="F122" s="26" t="str">
        <f>E15</f>
        <v>Obec Zvončín</v>
      </c>
      <c r="G122" s="33"/>
      <c r="H122" s="33"/>
      <c r="I122" s="28" t="s">
        <v>27</v>
      </c>
      <c r="J122" s="29" t="str">
        <f>E21</f>
        <v>HR PROJECT,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8" t="s">
        <v>25</v>
      </c>
      <c r="D123" s="33"/>
      <c r="E123" s="33"/>
      <c r="F123" s="26" t="str">
        <f>IF(E18="","",E18)</f>
        <v xml:space="preserve"> </v>
      </c>
      <c r="G123" s="33"/>
      <c r="H123" s="33"/>
      <c r="I123" s="28" t="s">
        <v>30</v>
      </c>
      <c r="J123" s="29" t="str">
        <f>E24</f>
        <v>Vladimír Pilnik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69"/>
      <c r="B125" s="170"/>
      <c r="C125" s="171" t="s">
        <v>152</v>
      </c>
      <c r="D125" s="172" t="s">
        <v>58</v>
      </c>
      <c r="E125" s="172" t="s">
        <v>54</v>
      </c>
      <c r="F125" s="172" t="s">
        <v>55</v>
      </c>
      <c r="G125" s="172" t="s">
        <v>153</v>
      </c>
      <c r="H125" s="172" t="s">
        <v>154</v>
      </c>
      <c r="I125" s="172" t="s">
        <v>155</v>
      </c>
      <c r="J125" s="173" t="s">
        <v>130</v>
      </c>
      <c r="K125" s="174" t="s">
        <v>156</v>
      </c>
      <c r="L125" s="175"/>
      <c r="M125" s="76" t="s">
        <v>1</v>
      </c>
      <c r="N125" s="77" t="s">
        <v>37</v>
      </c>
      <c r="O125" s="77" t="s">
        <v>157</v>
      </c>
      <c r="P125" s="77" t="s">
        <v>158</v>
      </c>
      <c r="Q125" s="77" t="s">
        <v>159</v>
      </c>
      <c r="R125" s="77" t="s">
        <v>160</v>
      </c>
      <c r="S125" s="77" t="s">
        <v>161</v>
      </c>
      <c r="T125" s="78" t="s">
        <v>162</v>
      </c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</row>
    <row r="126" spans="1:63" s="2" customFormat="1" ht="22.9" customHeight="1">
      <c r="A126" s="31"/>
      <c r="B126" s="32"/>
      <c r="C126" s="83" t="s">
        <v>131</v>
      </c>
      <c r="D126" s="33"/>
      <c r="E126" s="33"/>
      <c r="F126" s="33"/>
      <c r="G126" s="33"/>
      <c r="H126" s="33"/>
      <c r="I126" s="33"/>
      <c r="J126" s="176">
        <f>BK126</f>
        <v>15776.009999999998</v>
      </c>
      <c r="K126" s="33"/>
      <c r="L126" s="36"/>
      <c r="M126" s="79"/>
      <c r="N126" s="177"/>
      <c r="O126" s="80"/>
      <c r="P126" s="178">
        <f>P127+P148+P162+P173</f>
        <v>0</v>
      </c>
      <c r="Q126" s="80"/>
      <c r="R126" s="178">
        <f>R127+R148+R162+R173</f>
        <v>0</v>
      </c>
      <c r="S126" s="80"/>
      <c r="T126" s="179">
        <f>T127+T148+T162+T173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72</v>
      </c>
      <c r="AU126" s="17" t="s">
        <v>132</v>
      </c>
      <c r="BK126" s="180">
        <f>BK127+BK148+BK162+BK173</f>
        <v>15776.009999999998</v>
      </c>
    </row>
    <row r="127" spans="1:63" s="12" customFormat="1" ht="25.9" customHeight="1">
      <c r="B127" s="181"/>
      <c r="C127" s="182"/>
      <c r="D127" s="183" t="s">
        <v>72</v>
      </c>
      <c r="E127" s="184" t="s">
        <v>617</v>
      </c>
      <c r="F127" s="184" t="s">
        <v>3194</v>
      </c>
      <c r="G127" s="182"/>
      <c r="H127" s="182"/>
      <c r="I127" s="182"/>
      <c r="J127" s="185">
        <f>BK127</f>
        <v>7841.5599999999986</v>
      </c>
      <c r="K127" s="182"/>
      <c r="L127" s="186"/>
      <c r="M127" s="187"/>
      <c r="N127" s="188"/>
      <c r="O127" s="188"/>
      <c r="P127" s="189">
        <f>P128+P134+P136+P138+P141+P145</f>
        <v>0</v>
      </c>
      <c r="Q127" s="188"/>
      <c r="R127" s="189">
        <f>R128+R134+R136+R138+R141+R145</f>
        <v>0</v>
      </c>
      <c r="S127" s="188"/>
      <c r="T127" s="190">
        <f>T128+T134+T136+T138+T141+T145</f>
        <v>0</v>
      </c>
      <c r="AR127" s="191" t="s">
        <v>180</v>
      </c>
      <c r="AT127" s="192" t="s">
        <v>72</v>
      </c>
      <c r="AU127" s="192" t="s">
        <v>73</v>
      </c>
      <c r="AY127" s="191" t="s">
        <v>165</v>
      </c>
      <c r="BK127" s="193">
        <f>BK128+BK134+BK136+BK138+BK141+BK145</f>
        <v>7841.5599999999986</v>
      </c>
    </row>
    <row r="128" spans="1:63" s="12" customFormat="1" ht="22.9" customHeight="1">
      <c r="B128" s="181"/>
      <c r="C128" s="182"/>
      <c r="D128" s="183" t="s">
        <v>72</v>
      </c>
      <c r="E128" s="194" t="s">
        <v>3082</v>
      </c>
      <c r="F128" s="194" t="s">
        <v>3195</v>
      </c>
      <c r="G128" s="182"/>
      <c r="H128" s="182"/>
      <c r="I128" s="182"/>
      <c r="J128" s="195">
        <f>BK128</f>
        <v>3162.33</v>
      </c>
      <c r="K128" s="182"/>
      <c r="L128" s="186"/>
      <c r="M128" s="187"/>
      <c r="N128" s="188"/>
      <c r="O128" s="188"/>
      <c r="P128" s="189">
        <f>SUM(P129:P133)</f>
        <v>0</v>
      </c>
      <c r="Q128" s="188"/>
      <c r="R128" s="189">
        <f>SUM(R129:R133)</f>
        <v>0</v>
      </c>
      <c r="S128" s="188"/>
      <c r="T128" s="190">
        <f>SUM(T129:T133)</f>
        <v>0</v>
      </c>
      <c r="AR128" s="191" t="s">
        <v>180</v>
      </c>
      <c r="AT128" s="192" t="s">
        <v>72</v>
      </c>
      <c r="AU128" s="192" t="s">
        <v>81</v>
      </c>
      <c r="AY128" s="191" t="s">
        <v>165</v>
      </c>
      <c r="BK128" s="193">
        <f>SUM(BK129:BK133)</f>
        <v>3162.33</v>
      </c>
    </row>
    <row r="129" spans="1:65" s="2" customFormat="1" ht="21.75" customHeight="1">
      <c r="A129" s="31"/>
      <c r="B129" s="32"/>
      <c r="C129" s="243" t="s">
        <v>81</v>
      </c>
      <c r="D129" s="243" t="s">
        <v>615</v>
      </c>
      <c r="E129" s="244" t="s">
        <v>3196</v>
      </c>
      <c r="F129" s="245" t="s">
        <v>3197</v>
      </c>
      <c r="G129" s="246" t="s">
        <v>289</v>
      </c>
      <c r="H129" s="247">
        <v>1</v>
      </c>
      <c r="I129" s="248">
        <v>2346.83</v>
      </c>
      <c r="J129" s="248">
        <f>ROUND(I129*H129,2)</f>
        <v>2346.83</v>
      </c>
      <c r="K129" s="249"/>
      <c r="L129" s="250"/>
      <c r="M129" s="251" t="s">
        <v>1</v>
      </c>
      <c r="N129" s="252" t="s">
        <v>39</v>
      </c>
      <c r="O129" s="205">
        <v>0</v>
      </c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1230</v>
      </c>
      <c r="AT129" s="207" t="s">
        <v>615</v>
      </c>
      <c r="AU129" s="207" t="s">
        <v>94</v>
      </c>
      <c r="AY129" s="17" t="s">
        <v>165</v>
      </c>
      <c r="BE129" s="208">
        <f>IF(N129="základná",J129,0)</f>
        <v>0</v>
      </c>
      <c r="BF129" s="208">
        <f>IF(N129="znížená",J129,0)</f>
        <v>2346.83</v>
      </c>
      <c r="BG129" s="208">
        <f>IF(N129="zákl. prenesená",J129,0)</f>
        <v>0</v>
      </c>
      <c r="BH129" s="208">
        <f>IF(N129="zníž. prenesená",J129,0)</f>
        <v>0</v>
      </c>
      <c r="BI129" s="208">
        <f>IF(N129="nulová",J129,0)</f>
        <v>0</v>
      </c>
      <c r="BJ129" s="17" t="s">
        <v>94</v>
      </c>
      <c r="BK129" s="208">
        <f>ROUND(I129*H129,2)</f>
        <v>2346.83</v>
      </c>
      <c r="BL129" s="17" t="s">
        <v>1230</v>
      </c>
      <c r="BM129" s="207" t="s">
        <v>94</v>
      </c>
    </row>
    <row r="130" spans="1:65" s="2" customFormat="1" ht="16.5" customHeight="1">
      <c r="A130" s="31"/>
      <c r="B130" s="32"/>
      <c r="C130" s="243" t="s">
        <v>94</v>
      </c>
      <c r="D130" s="243" t="s">
        <v>615</v>
      </c>
      <c r="E130" s="244" t="s">
        <v>3198</v>
      </c>
      <c r="F130" s="245" t="s">
        <v>3199</v>
      </c>
      <c r="G130" s="246" t="s">
        <v>289</v>
      </c>
      <c r="H130" s="247">
        <v>1</v>
      </c>
      <c r="I130" s="248">
        <v>363.42</v>
      </c>
      <c r="J130" s="248">
        <f>ROUND(I130*H130,2)</f>
        <v>363.42</v>
      </c>
      <c r="K130" s="249"/>
      <c r="L130" s="250"/>
      <c r="M130" s="251" t="s">
        <v>1</v>
      </c>
      <c r="N130" s="252" t="s">
        <v>39</v>
      </c>
      <c r="O130" s="205">
        <v>0</v>
      </c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1230</v>
      </c>
      <c r="AT130" s="207" t="s">
        <v>615</v>
      </c>
      <c r="AU130" s="207" t="s">
        <v>94</v>
      </c>
      <c r="AY130" s="17" t="s">
        <v>165</v>
      </c>
      <c r="BE130" s="208">
        <f>IF(N130="základná",J130,0)</f>
        <v>0</v>
      </c>
      <c r="BF130" s="208">
        <f>IF(N130="znížená",J130,0)</f>
        <v>363.42</v>
      </c>
      <c r="BG130" s="208">
        <f>IF(N130="zákl. prenesená",J130,0)</f>
        <v>0</v>
      </c>
      <c r="BH130" s="208">
        <f>IF(N130="zníž. prenesená",J130,0)</f>
        <v>0</v>
      </c>
      <c r="BI130" s="208">
        <f>IF(N130="nulová",J130,0)</f>
        <v>0</v>
      </c>
      <c r="BJ130" s="17" t="s">
        <v>94</v>
      </c>
      <c r="BK130" s="208">
        <f>ROUND(I130*H130,2)</f>
        <v>363.42</v>
      </c>
      <c r="BL130" s="17" t="s">
        <v>1230</v>
      </c>
      <c r="BM130" s="207" t="s">
        <v>171</v>
      </c>
    </row>
    <row r="131" spans="1:65" s="2" customFormat="1" ht="24.2" customHeight="1">
      <c r="A131" s="31"/>
      <c r="B131" s="32"/>
      <c r="C131" s="243" t="s">
        <v>180</v>
      </c>
      <c r="D131" s="243" t="s">
        <v>615</v>
      </c>
      <c r="E131" s="244" t="s">
        <v>3200</v>
      </c>
      <c r="F131" s="245" t="s">
        <v>3201</v>
      </c>
      <c r="G131" s="246" t="s">
        <v>289</v>
      </c>
      <c r="H131" s="247">
        <v>1</v>
      </c>
      <c r="I131" s="248">
        <v>73.08</v>
      </c>
      <c r="J131" s="248">
        <f>ROUND(I131*H131,2)</f>
        <v>73.08</v>
      </c>
      <c r="K131" s="249"/>
      <c r="L131" s="250"/>
      <c r="M131" s="251" t="s">
        <v>1</v>
      </c>
      <c r="N131" s="252" t="s">
        <v>39</v>
      </c>
      <c r="O131" s="205">
        <v>0</v>
      </c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1230</v>
      </c>
      <c r="AT131" s="207" t="s">
        <v>615</v>
      </c>
      <c r="AU131" s="207" t="s">
        <v>94</v>
      </c>
      <c r="AY131" s="17" t="s">
        <v>165</v>
      </c>
      <c r="BE131" s="208">
        <f>IF(N131="základná",J131,0)</f>
        <v>0</v>
      </c>
      <c r="BF131" s="208">
        <f>IF(N131="znížená",J131,0)</f>
        <v>73.08</v>
      </c>
      <c r="BG131" s="208">
        <f>IF(N131="zákl. prenesená",J131,0)</f>
        <v>0</v>
      </c>
      <c r="BH131" s="208">
        <f>IF(N131="zníž. prenesená",J131,0)</f>
        <v>0</v>
      </c>
      <c r="BI131" s="208">
        <f>IF(N131="nulová",J131,0)</f>
        <v>0</v>
      </c>
      <c r="BJ131" s="17" t="s">
        <v>94</v>
      </c>
      <c r="BK131" s="208">
        <f>ROUND(I131*H131,2)</f>
        <v>73.08</v>
      </c>
      <c r="BL131" s="17" t="s">
        <v>1230</v>
      </c>
      <c r="BM131" s="207" t="s">
        <v>194</v>
      </c>
    </row>
    <row r="132" spans="1:65" s="2" customFormat="1" ht="16.5" customHeight="1">
      <c r="A132" s="31"/>
      <c r="B132" s="32"/>
      <c r="C132" s="243" t="s">
        <v>171</v>
      </c>
      <c r="D132" s="243" t="s">
        <v>615</v>
      </c>
      <c r="E132" s="244" t="s">
        <v>3089</v>
      </c>
      <c r="F132" s="245" t="s">
        <v>3090</v>
      </c>
      <c r="G132" s="246" t="s">
        <v>289</v>
      </c>
      <c r="H132" s="247">
        <v>2</v>
      </c>
      <c r="I132" s="248">
        <v>59</v>
      </c>
      <c r="J132" s="248">
        <f>ROUND(I132*H132,2)</f>
        <v>118</v>
      </c>
      <c r="K132" s="249"/>
      <c r="L132" s="250"/>
      <c r="M132" s="251" t="s">
        <v>1</v>
      </c>
      <c r="N132" s="252" t="s">
        <v>39</v>
      </c>
      <c r="O132" s="205">
        <v>0</v>
      </c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1230</v>
      </c>
      <c r="AT132" s="207" t="s">
        <v>615</v>
      </c>
      <c r="AU132" s="207" t="s">
        <v>94</v>
      </c>
      <c r="AY132" s="17" t="s">
        <v>165</v>
      </c>
      <c r="BE132" s="208">
        <f>IF(N132="základná",J132,0)</f>
        <v>0</v>
      </c>
      <c r="BF132" s="208">
        <f>IF(N132="znížená",J132,0)</f>
        <v>118</v>
      </c>
      <c r="BG132" s="208">
        <f>IF(N132="zákl. prenesená",J132,0)</f>
        <v>0</v>
      </c>
      <c r="BH132" s="208">
        <f>IF(N132="zníž. prenesená",J132,0)</f>
        <v>0</v>
      </c>
      <c r="BI132" s="208">
        <f>IF(N132="nulová",J132,0)</f>
        <v>0</v>
      </c>
      <c r="BJ132" s="17" t="s">
        <v>94</v>
      </c>
      <c r="BK132" s="208">
        <f>ROUND(I132*H132,2)</f>
        <v>118</v>
      </c>
      <c r="BL132" s="17" t="s">
        <v>1230</v>
      </c>
      <c r="BM132" s="207" t="s">
        <v>202</v>
      </c>
    </row>
    <row r="133" spans="1:65" s="2" customFormat="1" ht="16.5" customHeight="1">
      <c r="A133" s="31"/>
      <c r="B133" s="32"/>
      <c r="C133" s="243" t="s">
        <v>190</v>
      </c>
      <c r="D133" s="243" t="s">
        <v>615</v>
      </c>
      <c r="E133" s="244" t="s">
        <v>3202</v>
      </c>
      <c r="F133" s="245" t="s">
        <v>3203</v>
      </c>
      <c r="G133" s="246" t="s">
        <v>289</v>
      </c>
      <c r="H133" s="247">
        <v>3</v>
      </c>
      <c r="I133" s="248">
        <v>87</v>
      </c>
      <c r="J133" s="248">
        <f>ROUND(I133*H133,2)</f>
        <v>261</v>
      </c>
      <c r="K133" s="249"/>
      <c r="L133" s="250"/>
      <c r="M133" s="251" t="s">
        <v>1</v>
      </c>
      <c r="N133" s="252" t="s">
        <v>39</v>
      </c>
      <c r="O133" s="205">
        <v>0</v>
      </c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1230</v>
      </c>
      <c r="AT133" s="207" t="s">
        <v>615</v>
      </c>
      <c r="AU133" s="207" t="s">
        <v>94</v>
      </c>
      <c r="AY133" s="17" t="s">
        <v>165</v>
      </c>
      <c r="BE133" s="208">
        <f>IF(N133="základná",J133,0)</f>
        <v>0</v>
      </c>
      <c r="BF133" s="208">
        <f>IF(N133="znížená",J133,0)</f>
        <v>261</v>
      </c>
      <c r="BG133" s="208">
        <f>IF(N133="zákl. prenesená",J133,0)</f>
        <v>0</v>
      </c>
      <c r="BH133" s="208">
        <f>IF(N133="zníž. prenesená",J133,0)</f>
        <v>0</v>
      </c>
      <c r="BI133" s="208">
        <f>IF(N133="nulová",J133,0)</f>
        <v>0</v>
      </c>
      <c r="BJ133" s="17" t="s">
        <v>94</v>
      </c>
      <c r="BK133" s="208">
        <f>ROUND(I133*H133,2)</f>
        <v>261</v>
      </c>
      <c r="BL133" s="17" t="s">
        <v>1230</v>
      </c>
      <c r="BM133" s="207" t="s">
        <v>122</v>
      </c>
    </row>
    <row r="134" spans="1:65" s="12" customFormat="1" ht="22.9" customHeight="1">
      <c r="B134" s="181"/>
      <c r="C134" s="182"/>
      <c r="D134" s="183" t="s">
        <v>72</v>
      </c>
      <c r="E134" s="194" t="s">
        <v>2968</v>
      </c>
      <c r="F134" s="194" t="s">
        <v>3204</v>
      </c>
      <c r="G134" s="182"/>
      <c r="H134" s="182"/>
      <c r="I134" s="182"/>
      <c r="J134" s="195">
        <f>BK134</f>
        <v>1590.4</v>
      </c>
      <c r="K134" s="182"/>
      <c r="L134" s="186"/>
      <c r="M134" s="187"/>
      <c r="N134" s="188"/>
      <c r="O134" s="188"/>
      <c r="P134" s="189">
        <f>P135</f>
        <v>0</v>
      </c>
      <c r="Q134" s="188"/>
      <c r="R134" s="189">
        <f>R135</f>
        <v>0</v>
      </c>
      <c r="S134" s="188"/>
      <c r="T134" s="190">
        <f>T135</f>
        <v>0</v>
      </c>
      <c r="AR134" s="191" t="s">
        <v>180</v>
      </c>
      <c r="AT134" s="192" t="s">
        <v>72</v>
      </c>
      <c r="AU134" s="192" t="s">
        <v>81</v>
      </c>
      <c r="AY134" s="191" t="s">
        <v>165</v>
      </c>
      <c r="BK134" s="193">
        <f>BK135</f>
        <v>1590.4</v>
      </c>
    </row>
    <row r="135" spans="1:65" s="2" customFormat="1" ht="21.75" customHeight="1">
      <c r="A135" s="31"/>
      <c r="B135" s="32"/>
      <c r="C135" s="243" t="s">
        <v>194</v>
      </c>
      <c r="D135" s="243" t="s">
        <v>615</v>
      </c>
      <c r="E135" s="244" t="s">
        <v>3205</v>
      </c>
      <c r="F135" s="245" t="s">
        <v>3206</v>
      </c>
      <c r="G135" s="246" t="s">
        <v>289</v>
      </c>
      <c r="H135" s="247">
        <v>32</v>
      </c>
      <c r="I135" s="248">
        <v>49.7</v>
      </c>
      <c r="J135" s="248">
        <f>ROUND(I135*H135,2)</f>
        <v>1590.4</v>
      </c>
      <c r="K135" s="249"/>
      <c r="L135" s="250"/>
      <c r="M135" s="251" t="s">
        <v>1</v>
      </c>
      <c r="N135" s="252" t="s">
        <v>39</v>
      </c>
      <c r="O135" s="205">
        <v>0</v>
      </c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1230</v>
      </c>
      <c r="AT135" s="207" t="s">
        <v>615</v>
      </c>
      <c r="AU135" s="207" t="s">
        <v>94</v>
      </c>
      <c r="AY135" s="17" t="s">
        <v>165</v>
      </c>
      <c r="BE135" s="208">
        <f>IF(N135="základná",J135,0)</f>
        <v>0</v>
      </c>
      <c r="BF135" s="208">
        <f>IF(N135="znížená",J135,0)</f>
        <v>1590.4</v>
      </c>
      <c r="BG135" s="208">
        <f>IF(N135="zákl. prenesená",J135,0)</f>
        <v>0</v>
      </c>
      <c r="BH135" s="208">
        <f>IF(N135="zníž. prenesená",J135,0)</f>
        <v>0</v>
      </c>
      <c r="BI135" s="208">
        <f>IF(N135="nulová",J135,0)</f>
        <v>0</v>
      </c>
      <c r="BJ135" s="17" t="s">
        <v>94</v>
      </c>
      <c r="BK135" s="208">
        <f>ROUND(I135*H135,2)</f>
        <v>1590.4</v>
      </c>
      <c r="BL135" s="17" t="s">
        <v>1230</v>
      </c>
      <c r="BM135" s="207" t="s">
        <v>225</v>
      </c>
    </row>
    <row r="136" spans="1:65" s="12" customFormat="1" ht="22.9" customHeight="1">
      <c r="B136" s="181"/>
      <c r="C136" s="182"/>
      <c r="D136" s="183" t="s">
        <v>72</v>
      </c>
      <c r="E136" s="194" t="s">
        <v>3122</v>
      </c>
      <c r="F136" s="194" t="s">
        <v>3207</v>
      </c>
      <c r="G136" s="182"/>
      <c r="H136" s="182"/>
      <c r="I136" s="182"/>
      <c r="J136" s="195">
        <f>BK136</f>
        <v>110.36</v>
      </c>
      <c r="K136" s="182"/>
      <c r="L136" s="186"/>
      <c r="M136" s="187"/>
      <c r="N136" s="188"/>
      <c r="O136" s="188"/>
      <c r="P136" s="189">
        <f>P137</f>
        <v>0</v>
      </c>
      <c r="Q136" s="188"/>
      <c r="R136" s="189">
        <f>R137</f>
        <v>0</v>
      </c>
      <c r="S136" s="188"/>
      <c r="T136" s="190">
        <f>T137</f>
        <v>0</v>
      </c>
      <c r="AR136" s="191" t="s">
        <v>180</v>
      </c>
      <c r="AT136" s="192" t="s">
        <v>72</v>
      </c>
      <c r="AU136" s="192" t="s">
        <v>81</v>
      </c>
      <c r="AY136" s="191" t="s">
        <v>165</v>
      </c>
      <c r="BK136" s="193">
        <f>BK137</f>
        <v>110.36</v>
      </c>
    </row>
    <row r="137" spans="1:65" s="2" customFormat="1" ht="16.5" customHeight="1">
      <c r="A137" s="31"/>
      <c r="B137" s="32"/>
      <c r="C137" s="243" t="s">
        <v>198</v>
      </c>
      <c r="D137" s="243" t="s">
        <v>615</v>
      </c>
      <c r="E137" s="244" t="s">
        <v>3208</v>
      </c>
      <c r="F137" s="245" t="s">
        <v>3117</v>
      </c>
      <c r="G137" s="246" t="s">
        <v>289</v>
      </c>
      <c r="H137" s="247">
        <v>2</v>
      </c>
      <c r="I137" s="248">
        <v>55.18</v>
      </c>
      <c r="J137" s="248">
        <f>ROUND(I137*H137,2)</f>
        <v>110.36</v>
      </c>
      <c r="K137" s="249"/>
      <c r="L137" s="250"/>
      <c r="M137" s="251" t="s">
        <v>1</v>
      </c>
      <c r="N137" s="252" t="s">
        <v>39</v>
      </c>
      <c r="O137" s="205">
        <v>0</v>
      </c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1230</v>
      </c>
      <c r="AT137" s="207" t="s">
        <v>615</v>
      </c>
      <c r="AU137" s="207" t="s">
        <v>94</v>
      </c>
      <c r="AY137" s="17" t="s">
        <v>165</v>
      </c>
      <c r="BE137" s="208">
        <f>IF(N137="základná",J137,0)</f>
        <v>0</v>
      </c>
      <c r="BF137" s="208">
        <f>IF(N137="znížená",J137,0)</f>
        <v>110.36</v>
      </c>
      <c r="BG137" s="208">
        <f>IF(N137="zákl. prenesená",J137,0)</f>
        <v>0</v>
      </c>
      <c r="BH137" s="208">
        <f>IF(N137="zníž. prenesená",J137,0)</f>
        <v>0</v>
      </c>
      <c r="BI137" s="208">
        <f>IF(N137="nulová",J137,0)</f>
        <v>0</v>
      </c>
      <c r="BJ137" s="17" t="s">
        <v>94</v>
      </c>
      <c r="BK137" s="208">
        <f>ROUND(I137*H137,2)</f>
        <v>110.36</v>
      </c>
      <c r="BL137" s="17" t="s">
        <v>1230</v>
      </c>
      <c r="BM137" s="207" t="s">
        <v>238</v>
      </c>
    </row>
    <row r="138" spans="1:65" s="12" customFormat="1" ht="22.9" customHeight="1">
      <c r="B138" s="181"/>
      <c r="C138" s="182"/>
      <c r="D138" s="183" t="s">
        <v>72</v>
      </c>
      <c r="E138" s="194" t="s">
        <v>3174</v>
      </c>
      <c r="F138" s="194" t="s">
        <v>3209</v>
      </c>
      <c r="G138" s="182"/>
      <c r="H138" s="182"/>
      <c r="I138" s="182"/>
      <c r="J138" s="195">
        <f>BK138</f>
        <v>1179.2</v>
      </c>
      <c r="K138" s="182"/>
      <c r="L138" s="186"/>
      <c r="M138" s="187"/>
      <c r="N138" s="188"/>
      <c r="O138" s="188"/>
      <c r="P138" s="189">
        <f>SUM(P139:P140)</f>
        <v>0</v>
      </c>
      <c r="Q138" s="188"/>
      <c r="R138" s="189">
        <f>SUM(R139:R140)</f>
        <v>0</v>
      </c>
      <c r="S138" s="188"/>
      <c r="T138" s="190">
        <f>SUM(T139:T140)</f>
        <v>0</v>
      </c>
      <c r="AR138" s="191" t="s">
        <v>180</v>
      </c>
      <c r="AT138" s="192" t="s">
        <v>72</v>
      </c>
      <c r="AU138" s="192" t="s">
        <v>81</v>
      </c>
      <c r="AY138" s="191" t="s">
        <v>165</v>
      </c>
      <c r="BK138" s="193">
        <f>SUM(BK139:BK140)</f>
        <v>1179.2</v>
      </c>
    </row>
    <row r="139" spans="1:65" s="2" customFormat="1" ht="24.2" customHeight="1">
      <c r="A139" s="31"/>
      <c r="B139" s="32"/>
      <c r="C139" s="243" t="s">
        <v>202</v>
      </c>
      <c r="D139" s="243" t="s">
        <v>615</v>
      </c>
      <c r="E139" s="244" t="s">
        <v>3210</v>
      </c>
      <c r="F139" s="245" t="s">
        <v>3211</v>
      </c>
      <c r="G139" s="246" t="s">
        <v>220</v>
      </c>
      <c r="H139" s="247">
        <v>350</v>
      </c>
      <c r="I139" s="248">
        <v>1.75</v>
      </c>
      <c r="J139" s="248">
        <f>ROUND(I139*H139,2)</f>
        <v>612.5</v>
      </c>
      <c r="K139" s="249"/>
      <c r="L139" s="250"/>
      <c r="M139" s="251" t="s">
        <v>1</v>
      </c>
      <c r="N139" s="252" t="s">
        <v>39</v>
      </c>
      <c r="O139" s="205">
        <v>0</v>
      </c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1230</v>
      </c>
      <c r="AT139" s="207" t="s">
        <v>615</v>
      </c>
      <c r="AU139" s="207" t="s">
        <v>94</v>
      </c>
      <c r="AY139" s="17" t="s">
        <v>165</v>
      </c>
      <c r="BE139" s="208">
        <f>IF(N139="základná",J139,0)</f>
        <v>0</v>
      </c>
      <c r="BF139" s="208">
        <f>IF(N139="znížená",J139,0)</f>
        <v>612.5</v>
      </c>
      <c r="BG139" s="208">
        <f>IF(N139="zákl. prenesená",J139,0)</f>
        <v>0</v>
      </c>
      <c r="BH139" s="208">
        <f>IF(N139="zníž. prenesená",J139,0)</f>
        <v>0</v>
      </c>
      <c r="BI139" s="208">
        <f>IF(N139="nulová",J139,0)</f>
        <v>0</v>
      </c>
      <c r="BJ139" s="17" t="s">
        <v>94</v>
      </c>
      <c r="BK139" s="208">
        <f>ROUND(I139*H139,2)</f>
        <v>612.5</v>
      </c>
      <c r="BL139" s="17" t="s">
        <v>1230</v>
      </c>
      <c r="BM139" s="207" t="s">
        <v>257</v>
      </c>
    </row>
    <row r="140" spans="1:65" s="2" customFormat="1" ht="16.5" customHeight="1">
      <c r="A140" s="31"/>
      <c r="B140" s="32"/>
      <c r="C140" s="243" t="s">
        <v>207</v>
      </c>
      <c r="D140" s="243" t="s">
        <v>615</v>
      </c>
      <c r="E140" s="244" t="s">
        <v>3212</v>
      </c>
      <c r="F140" s="245" t="s">
        <v>3213</v>
      </c>
      <c r="G140" s="246" t="s">
        <v>289</v>
      </c>
      <c r="H140" s="247">
        <v>10</v>
      </c>
      <c r="I140" s="248">
        <v>56.67</v>
      </c>
      <c r="J140" s="248">
        <f>ROUND(I140*H140,2)</f>
        <v>566.70000000000005</v>
      </c>
      <c r="K140" s="249"/>
      <c r="L140" s="250"/>
      <c r="M140" s="251" t="s">
        <v>1</v>
      </c>
      <c r="N140" s="252" t="s">
        <v>39</v>
      </c>
      <c r="O140" s="205">
        <v>0</v>
      </c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1230</v>
      </c>
      <c r="AT140" s="207" t="s">
        <v>615</v>
      </c>
      <c r="AU140" s="207" t="s">
        <v>94</v>
      </c>
      <c r="AY140" s="17" t="s">
        <v>165</v>
      </c>
      <c r="BE140" s="208">
        <f>IF(N140="základná",J140,0)</f>
        <v>0</v>
      </c>
      <c r="BF140" s="208">
        <f>IF(N140="znížená",J140,0)</f>
        <v>566.70000000000005</v>
      </c>
      <c r="BG140" s="208">
        <f>IF(N140="zákl. prenesená",J140,0)</f>
        <v>0</v>
      </c>
      <c r="BH140" s="208">
        <f>IF(N140="zníž. prenesená",J140,0)</f>
        <v>0</v>
      </c>
      <c r="BI140" s="208">
        <f>IF(N140="nulová",J140,0)</f>
        <v>0</v>
      </c>
      <c r="BJ140" s="17" t="s">
        <v>94</v>
      </c>
      <c r="BK140" s="208">
        <f>ROUND(I140*H140,2)</f>
        <v>566.70000000000005</v>
      </c>
      <c r="BL140" s="17" t="s">
        <v>1230</v>
      </c>
      <c r="BM140" s="207" t="s">
        <v>273</v>
      </c>
    </row>
    <row r="141" spans="1:65" s="12" customFormat="1" ht="22.9" customHeight="1">
      <c r="B141" s="181"/>
      <c r="C141" s="182"/>
      <c r="D141" s="183" t="s">
        <v>72</v>
      </c>
      <c r="E141" s="194" t="s">
        <v>3155</v>
      </c>
      <c r="F141" s="194" t="s">
        <v>3214</v>
      </c>
      <c r="G141" s="182"/>
      <c r="H141" s="182"/>
      <c r="I141" s="182"/>
      <c r="J141" s="195">
        <f>BK141</f>
        <v>1216.3699999999999</v>
      </c>
      <c r="K141" s="182"/>
      <c r="L141" s="186"/>
      <c r="M141" s="187"/>
      <c r="N141" s="188"/>
      <c r="O141" s="188"/>
      <c r="P141" s="189">
        <f>SUM(P142:P144)</f>
        <v>0</v>
      </c>
      <c r="Q141" s="188"/>
      <c r="R141" s="189">
        <f>SUM(R142:R144)</f>
        <v>0</v>
      </c>
      <c r="S141" s="188"/>
      <c r="T141" s="190">
        <f>SUM(T142:T144)</f>
        <v>0</v>
      </c>
      <c r="AR141" s="191" t="s">
        <v>180</v>
      </c>
      <c r="AT141" s="192" t="s">
        <v>72</v>
      </c>
      <c r="AU141" s="192" t="s">
        <v>81</v>
      </c>
      <c r="AY141" s="191" t="s">
        <v>165</v>
      </c>
      <c r="BK141" s="193">
        <f>SUM(BK142:BK144)</f>
        <v>1216.3699999999999</v>
      </c>
    </row>
    <row r="142" spans="1:65" s="2" customFormat="1" ht="16.5" customHeight="1">
      <c r="A142" s="31"/>
      <c r="B142" s="32"/>
      <c r="C142" s="243" t="s">
        <v>122</v>
      </c>
      <c r="D142" s="243" t="s">
        <v>615</v>
      </c>
      <c r="E142" s="244" t="s">
        <v>3215</v>
      </c>
      <c r="F142" s="245" t="s">
        <v>3216</v>
      </c>
      <c r="G142" s="246" t="s">
        <v>289</v>
      </c>
      <c r="H142" s="247">
        <v>1050</v>
      </c>
      <c r="I142" s="248">
        <v>0.26</v>
      </c>
      <c r="J142" s="248">
        <f>ROUND(I142*H142,2)</f>
        <v>273</v>
      </c>
      <c r="K142" s="249"/>
      <c r="L142" s="250"/>
      <c r="M142" s="251" t="s">
        <v>1</v>
      </c>
      <c r="N142" s="252" t="s">
        <v>39</v>
      </c>
      <c r="O142" s="205">
        <v>0</v>
      </c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1230</v>
      </c>
      <c r="AT142" s="207" t="s">
        <v>615</v>
      </c>
      <c r="AU142" s="207" t="s">
        <v>94</v>
      </c>
      <c r="AY142" s="17" t="s">
        <v>165</v>
      </c>
      <c r="BE142" s="208">
        <f>IF(N142="základná",J142,0)</f>
        <v>0</v>
      </c>
      <c r="BF142" s="208">
        <f>IF(N142="znížená",J142,0)</f>
        <v>273</v>
      </c>
      <c r="BG142" s="208">
        <f>IF(N142="zákl. prenesená",J142,0)</f>
        <v>0</v>
      </c>
      <c r="BH142" s="208">
        <f>IF(N142="zníž. prenesená",J142,0)</f>
        <v>0</v>
      </c>
      <c r="BI142" s="208">
        <f>IF(N142="nulová",J142,0)</f>
        <v>0</v>
      </c>
      <c r="BJ142" s="17" t="s">
        <v>94</v>
      </c>
      <c r="BK142" s="208">
        <f>ROUND(I142*H142,2)</f>
        <v>273</v>
      </c>
      <c r="BL142" s="17" t="s">
        <v>1230</v>
      </c>
      <c r="BM142" s="207" t="s">
        <v>7</v>
      </c>
    </row>
    <row r="143" spans="1:65" s="2" customFormat="1" ht="16.5" customHeight="1">
      <c r="A143" s="31"/>
      <c r="B143" s="32"/>
      <c r="C143" s="243" t="s">
        <v>217</v>
      </c>
      <c r="D143" s="243" t="s">
        <v>615</v>
      </c>
      <c r="E143" s="244" t="s">
        <v>3112</v>
      </c>
      <c r="F143" s="245" t="s">
        <v>3113</v>
      </c>
      <c r="G143" s="246" t="s">
        <v>289</v>
      </c>
      <c r="H143" s="247">
        <v>1050</v>
      </c>
      <c r="I143" s="248">
        <v>0.83</v>
      </c>
      <c r="J143" s="248">
        <f>ROUND(I143*H143,2)</f>
        <v>871.5</v>
      </c>
      <c r="K143" s="249"/>
      <c r="L143" s="250"/>
      <c r="M143" s="251" t="s">
        <v>1</v>
      </c>
      <c r="N143" s="252" t="s">
        <v>39</v>
      </c>
      <c r="O143" s="205">
        <v>0</v>
      </c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1230</v>
      </c>
      <c r="AT143" s="207" t="s">
        <v>615</v>
      </c>
      <c r="AU143" s="207" t="s">
        <v>94</v>
      </c>
      <c r="AY143" s="17" t="s">
        <v>165</v>
      </c>
      <c r="BE143" s="208">
        <f>IF(N143="základná",J143,0)</f>
        <v>0</v>
      </c>
      <c r="BF143" s="208">
        <f>IF(N143="znížená",J143,0)</f>
        <v>871.5</v>
      </c>
      <c r="BG143" s="208">
        <f>IF(N143="zákl. prenesená",J143,0)</f>
        <v>0</v>
      </c>
      <c r="BH143" s="208">
        <f>IF(N143="zníž. prenesená",J143,0)</f>
        <v>0</v>
      </c>
      <c r="BI143" s="208">
        <f>IF(N143="nulová",J143,0)</f>
        <v>0</v>
      </c>
      <c r="BJ143" s="17" t="s">
        <v>94</v>
      </c>
      <c r="BK143" s="208">
        <f>ROUND(I143*H143,2)</f>
        <v>871.5</v>
      </c>
      <c r="BL143" s="17" t="s">
        <v>1230</v>
      </c>
      <c r="BM143" s="207" t="s">
        <v>297</v>
      </c>
    </row>
    <row r="144" spans="1:65" s="2" customFormat="1" ht="16.5" customHeight="1">
      <c r="A144" s="31"/>
      <c r="B144" s="32"/>
      <c r="C144" s="196" t="s">
        <v>225</v>
      </c>
      <c r="D144" s="196" t="s">
        <v>167</v>
      </c>
      <c r="E144" s="197" t="s">
        <v>3217</v>
      </c>
      <c r="F144" s="198" t="s">
        <v>3218</v>
      </c>
      <c r="G144" s="199" t="s">
        <v>631</v>
      </c>
      <c r="H144" s="200">
        <v>71.867999999999995</v>
      </c>
      <c r="I144" s="201">
        <v>1</v>
      </c>
      <c r="J144" s="201">
        <f>ROUND(I144*H144,2)</f>
        <v>71.87</v>
      </c>
      <c r="K144" s="202"/>
      <c r="L144" s="36"/>
      <c r="M144" s="203" t="s">
        <v>1</v>
      </c>
      <c r="N144" s="204" t="s">
        <v>39</v>
      </c>
      <c r="O144" s="205">
        <v>0</v>
      </c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530</v>
      </c>
      <c r="AT144" s="207" t="s">
        <v>167</v>
      </c>
      <c r="AU144" s="207" t="s">
        <v>94</v>
      </c>
      <c r="AY144" s="17" t="s">
        <v>165</v>
      </c>
      <c r="BE144" s="208">
        <f>IF(N144="základná",J144,0)</f>
        <v>0</v>
      </c>
      <c r="BF144" s="208">
        <f>IF(N144="znížená",J144,0)</f>
        <v>71.87</v>
      </c>
      <c r="BG144" s="208">
        <f>IF(N144="zákl. prenesená",J144,0)</f>
        <v>0</v>
      </c>
      <c r="BH144" s="208">
        <f>IF(N144="zníž. prenesená",J144,0)</f>
        <v>0</v>
      </c>
      <c r="BI144" s="208">
        <f>IF(N144="nulová",J144,0)</f>
        <v>0</v>
      </c>
      <c r="BJ144" s="17" t="s">
        <v>94</v>
      </c>
      <c r="BK144" s="208">
        <f>ROUND(I144*H144,2)</f>
        <v>71.87</v>
      </c>
      <c r="BL144" s="17" t="s">
        <v>530</v>
      </c>
      <c r="BM144" s="207" t="s">
        <v>3219</v>
      </c>
    </row>
    <row r="145" spans="1:65" s="12" customFormat="1" ht="22.9" customHeight="1">
      <c r="B145" s="181"/>
      <c r="C145" s="182"/>
      <c r="D145" s="183" t="s">
        <v>72</v>
      </c>
      <c r="E145" s="194" t="s">
        <v>3220</v>
      </c>
      <c r="F145" s="194" t="s">
        <v>3221</v>
      </c>
      <c r="G145" s="182"/>
      <c r="H145" s="182"/>
      <c r="I145" s="182"/>
      <c r="J145" s="195">
        <f>BK145</f>
        <v>582.9</v>
      </c>
      <c r="K145" s="182"/>
      <c r="L145" s="186"/>
      <c r="M145" s="187"/>
      <c r="N145" s="188"/>
      <c r="O145" s="188"/>
      <c r="P145" s="189">
        <f>SUM(P146:P147)</f>
        <v>0</v>
      </c>
      <c r="Q145" s="188"/>
      <c r="R145" s="189">
        <f>SUM(R146:R147)</f>
        <v>0</v>
      </c>
      <c r="S145" s="188"/>
      <c r="T145" s="190">
        <f>SUM(T146:T147)</f>
        <v>0</v>
      </c>
      <c r="AR145" s="191" t="s">
        <v>180</v>
      </c>
      <c r="AT145" s="192" t="s">
        <v>72</v>
      </c>
      <c r="AU145" s="192" t="s">
        <v>81</v>
      </c>
      <c r="AY145" s="191" t="s">
        <v>165</v>
      </c>
      <c r="BK145" s="193">
        <f>SUM(BK146:BK147)</f>
        <v>582.9</v>
      </c>
    </row>
    <row r="146" spans="1:65" s="2" customFormat="1" ht="16.5" customHeight="1">
      <c r="A146" s="31"/>
      <c r="B146" s="32"/>
      <c r="C146" s="196" t="s">
        <v>231</v>
      </c>
      <c r="D146" s="196" t="s">
        <v>167</v>
      </c>
      <c r="E146" s="197" t="s">
        <v>3222</v>
      </c>
      <c r="F146" s="198" t="s">
        <v>3223</v>
      </c>
      <c r="G146" s="199" t="s">
        <v>2319</v>
      </c>
      <c r="H146" s="200">
        <v>12</v>
      </c>
      <c r="I146" s="201">
        <v>37.200000000000003</v>
      </c>
      <c r="J146" s="201">
        <f>ROUND(I146*H146,2)</f>
        <v>446.4</v>
      </c>
      <c r="K146" s="202"/>
      <c r="L146" s="36"/>
      <c r="M146" s="203" t="s">
        <v>1</v>
      </c>
      <c r="N146" s="204" t="s">
        <v>39</v>
      </c>
      <c r="O146" s="205">
        <v>0</v>
      </c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530</v>
      </c>
      <c r="AT146" s="207" t="s">
        <v>167</v>
      </c>
      <c r="AU146" s="207" t="s">
        <v>94</v>
      </c>
      <c r="AY146" s="17" t="s">
        <v>165</v>
      </c>
      <c r="BE146" s="208">
        <f>IF(N146="základná",J146,0)</f>
        <v>0</v>
      </c>
      <c r="BF146" s="208">
        <f>IF(N146="znížená",J146,0)</f>
        <v>446.4</v>
      </c>
      <c r="BG146" s="208">
        <f>IF(N146="zákl. prenesená",J146,0)</f>
        <v>0</v>
      </c>
      <c r="BH146" s="208">
        <f>IF(N146="zníž. prenesená",J146,0)</f>
        <v>0</v>
      </c>
      <c r="BI146" s="208">
        <f>IF(N146="nulová",J146,0)</f>
        <v>0</v>
      </c>
      <c r="BJ146" s="17" t="s">
        <v>94</v>
      </c>
      <c r="BK146" s="208">
        <f>ROUND(I146*H146,2)</f>
        <v>446.4</v>
      </c>
      <c r="BL146" s="17" t="s">
        <v>530</v>
      </c>
      <c r="BM146" s="207" t="s">
        <v>368</v>
      </c>
    </row>
    <row r="147" spans="1:65" s="2" customFormat="1" ht="16.5" customHeight="1">
      <c r="A147" s="31"/>
      <c r="B147" s="32"/>
      <c r="C147" s="196" t="s">
        <v>238</v>
      </c>
      <c r="D147" s="196" t="s">
        <v>167</v>
      </c>
      <c r="E147" s="197" t="s">
        <v>3224</v>
      </c>
      <c r="F147" s="198" t="s">
        <v>3225</v>
      </c>
      <c r="G147" s="199" t="s">
        <v>220</v>
      </c>
      <c r="H147" s="200">
        <v>350</v>
      </c>
      <c r="I147" s="201">
        <v>0.39</v>
      </c>
      <c r="J147" s="201">
        <f>ROUND(I147*H147,2)</f>
        <v>136.5</v>
      </c>
      <c r="K147" s="202"/>
      <c r="L147" s="36"/>
      <c r="M147" s="203" t="s">
        <v>1</v>
      </c>
      <c r="N147" s="204" t="s">
        <v>39</v>
      </c>
      <c r="O147" s="205">
        <v>0</v>
      </c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530</v>
      </c>
      <c r="AT147" s="207" t="s">
        <v>167</v>
      </c>
      <c r="AU147" s="207" t="s">
        <v>94</v>
      </c>
      <c r="AY147" s="17" t="s">
        <v>165</v>
      </c>
      <c r="BE147" s="208">
        <f>IF(N147="základná",J147,0)</f>
        <v>0</v>
      </c>
      <c r="BF147" s="208">
        <f>IF(N147="znížená",J147,0)</f>
        <v>136.5</v>
      </c>
      <c r="BG147" s="208">
        <f>IF(N147="zákl. prenesená",J147,0)</f>
        <v>0</v>
      </c>
      <c r="BH147" s="208">
        <f>IF(N147="zníž. prenesená",J147,0)</f>
        <v>0</v>
      </c>
      <c r="BI147" s="208">
        <f>IF(N147="nulová",J147,0)</f>
        <v>0</v>
      </c>
      <c r="BJ147" s="17" t="s">
        <v>94</v>
      </c>
      <c r="BK147" s="208">
        <f>ROUND(I147*H147,2)</f>
        <v>136.5</v>
      </c>
      <c r="BL147" s="17" t="s">
        <v>530</v>
      </c>
      <c r="BM147" s="207" t="s">
        <v>377</v>
      </c>
    </row>
    <row r="148" spans="1:65" s="12" customFormat="1" ht="25.9" customHeight="1">
      <c r="B148" s="181"/>
      <c r="C148" s="182"/>
      <c r="D148" s="183" t="s">
        <v>72</v>
      </c>
      <c r="E148" s="184" t="s">
        <v>3226</v>
      </c>
      <c r="F148" s="184" t="s">
        <v>3214</v>
      </c>
      <c r="G148" s="182"/>
      <c r="H148" s="182"/>
      <c r="I148" s="182"/>
      <c r="J148" s="185">
        <f>BK148</f>
        <v>4084.1800000000003</v>
      </c>
      <c r="K148" s="182"/>
      <c r="L148" s="186"/>
      <c r="M148" s="187"/>
      <c r="N148" s="188"/>
      <c r="O148" s="188"/>
      <c r="P148" s="189">
        <f>SUM(P149:P161)</f>
        <v>0</v>
      </c>
      <c r="Q148" s="188"/>
      <c r="R148" s="189">
        <f>SUM(R149:R161)</f>
        <v>0</v>
      </c>
      <c r="S148" s="188"/>
      <c r="T148" s="190">
        <f>SUM(T149:T161)</f>
        <v>0</v>
      </c>
      <c r="AR148" s="191" t="s">
        <v>180</v>
      </c>
      <c r="AT148" s="192" t="s">
        <v>72</v>
      </c>
      <c r="AU148" s="192" t="s">
        <v>73</v>
      </c>
      <c r="AY148" s="191" t="s">
        <v>165</v>
      </c>
      <c r="BK148" s="193">
        <f>SUM(BK149:BK161)</f>
        <v>4084.1800000000003</v>
      </c>
    </row>
    <row r="149" spans="1:65" s="2" customFormat="1" ht="44.25" customHeight="1">
      <c r="A149" s="31"/>
      <c r="B149" s="32"/>
      <c r="C149" s="196" t="s">
        <v>244</v>
      </c>
      <c r="D149" s="196" t="s">
        <v>167</v>
      </c>
      <c r="E149" s="197" t="s">
        <v>3227</v>
      </c>
      <c r="F149" s="198" t="s">
        <v>3228</v>
      </c>
      <c r="G149" s="199" t="s">
        <v>289</v>
      </c>
      <c r="H149" s="200">
        <v>1050</v>
      </c>
      <c r="I149" s="201">
        <v>1.3</v>
      </c>
      <c r="J149" s="201">
        <f t="shared" ref="J149:J161" si="0">ROUND(I149*H149,2)</f>
        <v>1365</v>
      </c>
      <c r="K149" s="202"/>
      <c r="L149" s="36"/>
      <c r="M149" s="203" t="s">
        <v>1</v>
      </c>
      <c r="N149" s="204" t="s">
        <v>39</v>
      </c>
      <c r="O149" s="205">
        <v>0</v>
      </c>
      <c r="P149" s="205">
        <f t="shared" ref="P149:P161" si="1">O149*H149</f>
        <v>0</v>
      </c>
      <c r="Q149" s="205">
        <v>0</v>
      </c>
      <c r="R149" s="205">
        <f t="shared" ref="R149:R161" si="2">Q149*H149</f>
        <v>0</v>
      </c>
      <c r="S149" s="205">
        <v>0</v>
      </c>
      <c r="T149" s="206">
        <f t="shared" ref="T149:T161" si="3"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530</v>
      </c>
      <c r="AT149" s="207" t="s">
        <v>167</v>
      </c>
      <c r="AU149" s="207" t="s">
        <v>81</v>
      </c>
      <c r="AY149" s="17" t="s">
        <v>165</v>
      </c>
      <c r="BE149" s="208">
        <f t="shared" ref="BE149:BE161" si="4">IF(N149="základná",J149,0)</f>
        <v>0</v>
      </c>
      <c r="BF149" s="208">
        <f t="shared" ref="BF149:BF161" si="5">IF(N149="znížená",J149,0)</f>
        <v>1365</v>
      </c>
      <c r="BG149" s="208">
        <f t="shared" ref="BG149:BG161" si="6">IF(N149="zákl. prenesená",J149,0)</f>
        <v>0</v>
      </c>
      <c r="BH149" s="208">
        <f t="shared" ref="BH149:BH161" si="7">IF(N149="zníž. prenesená",J149,0)</f>
        <v>0</v>
      </c>
      <c r="BI149" s="208">
        <f t="shared" ref="BI149:BI161" si="8">IF(N149="nulová",J149,0)</f>
        <v>0</v>
      </c>
      <c r="BJ149" s="17" t="s">
        <v>94</v>
      </c>
      <c r="BK149" s="208">
        <f t="shared" ref="BK149:BK161" si="9">ROUND(I149*H149,2)</f>
        <v>1365</v>
      </c>
      <c r="BL149" s="17" t="s">
        <v>530</v>
      </c>
      <c r="BM149" s="207" t="s">
        <v>394</v>
      </c>
    </row>
    <row r="150" spans="1:65" s="2" customFormat="1" ht="16.5" customHeight="1">
      <c r="A150" s="31"/>
      <c r="B150" s="32"/>
      <c r="C150" s="196" t="s">
        <v>257</v>
      </c>
      <c r="D150" s="196" t="s">
        <v>167</v>
      </c>
      <c r="E150" s="197" t="s">
        <v>3229</v>
      </c>
      <c r="F150" s="198" t="s">
        <v>3230</v>
      </c>
      <c r="G150" s="199" t="s">
        <v>289</v>
      </c>
      <c r="H150" s="200">
        <v>1050</v>
      </c>
      <c r="I150" s="201">
        <v>0.65</v>
      </c>
      <c r="J150" s="201">
        <f t="shared" si="0"/>
        <v>682.5</v>
      </c>
      <c r="K150" s="202"/>
      <c r="L150" s="36"/>
      <c r="M150" s="203" t="s">
        <v>1</v>
      </c>
      <c r="N150" s="204" t="s">
        <v>39</v>
      </c>
      <c r="O150" s="205">
        <v>0</v>
      </c>
      <c r="P150" s="205">
        <f t="shared" si="1"/>
        <v>0</v>
      </c>
      <c r="Q150" s="205">
        <v>0</v>
      </c>
      <c r="R150" s="205">
        <f t="shared" si="2"/>
        <v>0</v>
      </c>
      <c r="S150" s="205">
        <v>0</v>
      </c>
      <c r="T150" s="20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530</v>
      </c>
      <c r="AT150" s="207" t="s">
        <v>167</v>
      </c>
      <c r="AU150" s="207" t="s">
        <v>81</v>
      </c>
      <c r="AY150" s="17" t="s">
        <v>165</v>
      </c>
      <c r="BE150" s="208">
        <f t="shared" si="4"/>
        <v>0</v>
      </c>
      <c r="BF150" s="208">
        <f t="shared" si="5"/>
        <v>682.5</v>
      </c>
      <c r="BG150" s="208">
        <f t="shared" si="6"/>
        <v>0</v>
      </c>
      <c r="BH150" s="208">
        <f t="shared" si="7"/>
        <v>0</v>
      </c>
      <c r="BI150" s="208">
        <f t="shared" si="8"/>
        <v>0</v>
      </c>
      <c r="BJ150" s="17" t="s">
        <v>94</v>
      </c>
      <c r="BK150" s="208">
        <f t="shared" si="9"/>
        <v>682.5</v>
      </c>
      <c r="BL150" s="17" t="s">
        <v>530</v>
      </c>
      <c r="BM150" s="207" t="s">
        <v>406</v>
      </c>
    </row>
    <row r="151" spans="1:65" s="2" customFormat="1" ht="16.5" customHeight="1">
      <c r="A151" s="31"/>
      <c r="B151" s="32"/>
      <c r="C151" s="196" t="s">
        <v>267</v>
      </c>
      <c r="D151" s="196" t="s">
        <v>167</v>
      </c>
      <c r="E151" s="197" t="s">
        <v>3231</v>
      </c>
      <c r="F151" s="198" t="s">
        <v>3232</v>
      </c>
      <c r="G151" s="199" t="s">
        <v>289</v>
      </c>
      <c r="H151" s="200">
        <v>64</v>
      </c>
      <c r="I151" s="201">
        <v>2.95</v>
      </c>
      <c r="J151" s="201">
        <f t="shared" si="0"/>
        <v>188.8</v>
      </c>
      <c r="K151" s="202"/>
      <c r="L151" s="36"/>
      <c r="M151" s="203" t="s">
        <v>1</v>
      </c>
      <c r="N151" s="204" t="s">
        <v>39</v>
      </c>
      <c r="O151" s="205">
        <v>0</v>
      </c>
      <c r="P151" s="205">
        <f t="shared" si="1"/>
        <v>0</v>
      </c>
      <c r="Q151" s="205">
        <v>0</v>
      </c>
      <c r="R151" s="205">
        <f t="shared" si="2"/>
        <v>0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530</v>
      </c>
      <c r="AT151" s="207" t="s">
        <v>167</v>
      </c>
      <c r="AU151" s="207" t="s">
        <v>81</v>
      </c>
      <c r="AY151" s="17" t="s">
        <v>165</v>
      </c>
      <c r="BE151" s="208">
        <f t="shared" si="4"/>
        <v>0</v>
      </c>
      <c r="BF151" s="208">
        <f t="shared" si="5"/>
        <v>188.8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188.8</v>
      </c>
      <c r="BL151" s="17" t="s">
        <v>530</v>
      </c>
      <c r="BM151" s="207" t="s">
        <v>422</v>
      </c>
    </row>
    <row r="152" spans="1:65" s="2" customFormat="1" ht="37.9" customHeight="1">
      <c r="A152" s="31"/>
      <c r="B152" s="32"/>
      <c r="C152" s="196" t="s">
        <v>273</v>
      </c>
      <c r="D152" s="196" t="s">
        <v>167</v>
      </c>
      <c r="E152" s="197" t="s">
        <v>3233</v>
      </c>
      <c r="F152" s="198" t="s">
        <v>3145</v>
      </c>
      <c r="G152" s="199" t="s">
        <v>289</v>
      </c>
      <c r="H152" s="200">
        <v>32</v>
      </c>
      <c r="I152" s="201">
        <v>2.1</v>
      </c>
      <c r="J152" s="201">
        <f t="shared" si="0"/>
        <v>67.2</v>
      </c>
      <c r="K152" s="202"/>
      <c r="L152" s="36"/>
      <c r="M152" s="203" t="s">
        <v>1</v>
      </c>
      <c r="N152" s="204" t="s">
        <v>39</v>
      </c>
      <c r="O152" s="205">
        <v>0</v>
      </c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530</v>
      </c>
      <c r="AT152" s="207" t="s">
        <v>167</v>
      </c>
      <c r="AU152" s="207" t="s">
        <v>81</v>
      </c>
      <c r="AY152" s="17" t="s">
        <v>165</v>
      </c>
      <c r="BE152" s="208">
        <f t="shared" si="4"/>
        <v>0</v>
      </c>
      <c r="BF152" s="208">
        <f t="shared" si="5"/>
        <v>67.2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67.2</v>
      </c>
      <c r="BL152" s="17" t="s">
        <v>530</v>
      </c>
      <c r="BM152" s="207" t="s">
        <v>432</v>
      </c>
    </row>
    <row r="153" spans="1:65" s="2" customFormat="1" ht="55.5" customHeight="1">
      <c r="A153" s="31"/>
      <c r="B153" s="32"/>
      <c r="C153" s="196" t="s">
        <v>281</v>
      </c>
      <c r="D153" s="196" t="s">
        <v>167</v>
      </c>
      <c r="E153" s="197" t="s">
        <v>3234</v>
      </c>
      <c r="F153" s="198" t="s">
        <v>3235</v>
      </c>
      <c r="G153" s="199" t="s">
        <v>289</v>
      </c>
      <c r="H153" s="200">
        <v>1</v>
      </c>
      <c r="I153" s="201">
        <v>552.91999999999996</v>
      </c>
      <c r="J153" s="201">
        <f t="shared" si="0"/>
        <v>552.91999999999996</v>
      </c>
      <c r="K153" s="202"/>
      <c r="L153" s="36"/>
      <c r="M153" s="203" t="s">
        <v>1</v>
      </c>
      <c r="N153" s="204" t="s">
        <v>39</v>
      </c>
      <c r="O153" s="205">
        <v>0</v>
      </c>
      <c r="P153" s="205">
        <f t="shared" si="1"/>
        <v>0</v>
      </c>
      <c r="Q153" s="205">
        <v>0</v>
      </c>
      <c r="R153" s="205">
        <f t="shared" si="2"/>
        <v>0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530</v>
      </c>
      <c r="AT153" s="207" t="s">
        <v>167</v>
      </c>
      <c r="AU153" s="207" t="s">
        <v>81</v>
      </c>
      <c r="AY153" s="17" t="s">
        <v>165</v>
      </c>
      <c r="BE153" s="208">
        <f t="shared" si="4"/>
        <v>0</v>
      </c>
      <c r="BF153" s="208">
        <f t="shared" si="5"/>
        <v>552.91999999999996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552.91999999999996</v>
      </c>
      <c r="BL153" s="17" t="s">
        <v>530</v>
      </c>
      <c r="BM153" s="207" t="s">
        <v>442</v>
      </c>
    </row>
    <row r="154" spans="1:65" s="2" customFormat="1" ht="16.5" customHeight="1">
      <c r="A154" s="31"/>
      <c r="B154" s="32"/>
      <c r="C154" s="196" t="s">
        <v>7</v>
      </c>
      <c r="D154" s="196" t="s">
        <v>167</v>
      </c>
      <c r="E154" s="197" t="s">
        <v>3236</v>
      </c>
      <c r="F154" s="198" t="s">
        <v>3237</v>
      </c>
      <c r="G154" s="199" t="s">
        <v>289</v>
      </c>
      <c r="H154" s="200">
        <v>32</v>
      </c>
      <c r="I154" s="201">
        <v>1.65</v>
      </c>
      <c r="J154" s="201">
        <f t="shared" si="0"/>
        <v>52.8</v>
      </c>
      <c r="K154" s="202"/>
      <c r="L154" s="36"/>
      <c r="M154" s="203" t="s">
        <v>1</v>
      </c>
      <c r="N154" s="204" t="s">
        <v>39</v>
      </c>
      <c r="O154" s="205">
        <v>0</v>
      </c>
      <c r="P154" s="205">
        <f t="shared" si="1"/>
        <v>0</v>
      </c>
      <c r="Q154" s="205">
        <v>0</v>
      </c>
      <c r="R154" s="205">
        <f t="shared" si="2"/>
        <v>0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530</v>
      </c>
      <c r="AT154" s="207" t="s">
        <v>167</v>
      </c>
      <c r="AU154" s="207" t="s">
        <v>81</v>
      </c>
      <c r="AY154" s="17" t="s">
        <v>165</v>
      </c>
      <c r="BE154" s="208">
        <f t="shared" si="4"/>
        <v>0</v>
      </c>
      <c r="BF154" s="208">
        <f t="shared" si="5"/>
        <v>52.8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52.8</v>
      </c>
      <c r="BL154" s="17" t="s">
        <v>530</v>
      </c>
      <c r="BM154" s="207" t="s">
        <v>452</v>
      </c>
    </row>
    <row r="155" spans="1:65" s="2" customFormat="1" ht="16.5" customHeight="1">
      <c r="A155" s="31"/>
      <c r="B155" s="32"/>
      <c r="C155" s="196" t="s">
        <v>293</v>
      </c>
      <c r="D155" s="196" t="s">
        <v>167</v>
      </c>
      <c r="E155" s="197" t="s">
        <v>3238</v>
      </c>
      <c r="F155" s="198" t="s">
        <v>3239</v>
      </c>
      <c r="G155" s="199" t="s">
        <v>289</v>
      </c>
      <c r="H155" s="200">
        <v>32</v>
      </c>
      <c r="I155" s="201">
        <v>9.0500000000000007</v>
      </c>
      <c r="J155" s="201">
        <f t="shared" si="0"/>
        <v>289.60000000000002</v>
      </c>
      <c r="K155" s="202"/>
      <c r="L155" s="36"/>
      <c r="M155" s="203" t="s">
        <v>1</v>
      </c>
      <c r="N155" s="204" t="s">
        <v>39</v>
      </c>
      <c r="O155" s="205">
        <v>0</v>
      </c>
      <c r="P155" s="205">
        <f t="shared" si="1"/>
        <v>0</v>
      </c>
      <c r="Q155" s="205">
        <v>0</v>
      </c>
      <c r="R155" s="205">
        <f t="shared" si="2"/>
        <v>0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530</v>
      </c>
      <c r="AT155" s="207" t="s">
        <v>167</v>
      </c>
      <c r="AU155" s="207" t="s">
        <v>81</v>
      </c>
      <c r="AY155" s="17" t="s">
        <v>165</v>
      </c>
      <c r="BE155" s="208">
        <f t="shared" si="4"/>
        <v>0</v>
      </c>
      <c r="BF155" s="208">
        <f t="shared" si="5"/>
        <v>289.60000000000002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289.60000000000002</v>
      </c>
      <c r="BL155" s="17" t="s">
        <v>530</v>
      </c>
      <c r="BM155" s="207" t="s">
        <v>463</v>
      </c>
    </row>
    <row r="156" spans="1:65" s="2" customFormat="1" ht="16.5" customHeight="1">
      <c r="A156" s="31"/>
      <c r="B156" s="32"/>
      <c r="C156" s="196" t="s">
        <v>297</v>
      </c>
      <c r="D156" s="196" t="s">
        <v>167</v>
      </c>
      <c r="E156" s="197" t="s">
        <v>3240</v>
      </c>
      <c r="F156" s="198" t="s">
        <v>3241</v>
      </c>
      <c r="G156" s="199" t="s">
        <v>289</v>
      </c>
      <c r="H156" s="200">
        <v>32</v>
      </c>
      <c r="I156" s="201">
        <v>7.36</v>
      </c>
      <c r="J156" s="201">
        <f t="shared" si="0"/>
        <v>235.52</v>
      </c>
      <c r="K156" s="202"/>
      <c r="L156" s="36"/>
      <c r="M156" s="203" t="s">
        <v>1</v>
      </c>
      <c r="N156" s="204" t="s">
        <v>39</v>
      </c>
      <c r="O156" s="205">
        <v>0</v>
      </c>
      <c r="P156" s="205">
        <f t="shared" si="1"/>
        <v>0</v>
      </c>
      <c r="Q156" s="205">
        <v>0</v>
      </c>
      <c r="R156" s="205">
        <f t="shared" si="2"/>
        <v>0</v>
      </c>
      <c r="S156" s="205">
        <v>0</v>
      </c>
      <c r="T156" s="20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530</v>
      </c>
      <c r="AT156" s="207" t="s">
        <v>167</v>
      </c>
      <c r="AU156" s="207" t="s">
        <v>81</v>
      </c>
      <c r="AY156" s="17" t="s">
        <v>165</v>
      </c>
      <c r="BE156" s="208">
        <f t="shared" si="4"/>
        <v>0</v>
      </c>
      <c r="BF156" s="208">
        <f t="shared" si="5"/>
        <v>235.52</v>
      </c>
      <c r="BG156" s="208">
        <f t="shared" si="6"/>
        <v>0</v>
      </c>
      <c r="BH156" s="208">
        <f t="shared" si="7"/>
        <v>0</v>
      </c>
      <c r="BI156" s="208">
        <f t="shared" si="8"/>
        <v>0</v>
      </c>
      <c r="BJ156" s="17" t="s">
        <v>94</v>
      </c>
      <c r="BK156" s="208">
        <f t="shared" si="9"/>
        <v>235.52</v>
      </c>
      <c r="BL156" s="17" t="s">
        <v>530</v>
      </c>
      <c r="BM156" s="207" t="s">
        <v>475</v>
      </c>
    </row>
    <row r="157" spans="1:65" s="2" customFormat="1" ht="16.5" customHeight="1">
      <c r="A157" s="31"/>
      <c r="B157" s="32"/>
      <c r="C157" s="196" t="s">
        <v>304</v>
      </c>
      <c r="D157" s="196" t="s">
        <v>167</v>
      </c>
      <c r="E157" s="197" t="s">
        <v>3242</v>
      </c>
      <c r="F157" s="198" t="s">
        <v>3243</v>
      </c>
      <c r="G157" s="199" t="s">
        <v>289</v>
      </c>
      <c r="H157" s="200">
        <v>3</v>
      </c>
      <c r="I157" s="201">
        <v>8.0500000000000007</v>
      </c>
      <c r="J157" s="201">
        <f t="shared" si="0"/>
        <v>24.15</v>
      </c>
      <c r="K157" s="202"/>
      <c r="L157" s="36"/>
      <c r="M157" s="203" t="s">
        <v>1</v>
      </c>
      <c r="N157" s="204" t="s">
        <v>39</v>
      </c>
      <c r="O157" s="205">
        <v>0</v>
      </c>
      <c r="P157" s="205">
        <f t="shared" si="1"/>
        <v>0</v>
      </c>
      <c r="Q157" s="205">
        <v>0</v>
      </c>
      <c r="R157" s="205">
        <f t="shared" si="2"/>
        <v>0</v>
      </c>
      <c r="S157" s="205">
        <v>0</v>
      </c>
      <c r="T157" s="206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530</v>
      </c>
      <c r="AT157" s="207" t="s">
        <v>167</v>
      </c>
      <c r="AU157" s="207" t="s">
        <v>81</v>
      </c>
      <c r="AY157" s="17" t="s">
        <v>165</v>
      </c>
      <c r="BE157" s="208">
        <f t="shared" si="4"/>
        <v>0</v>
      </c>
      <c r="BF157" s="208">
        <f t="shared" si="5"/>
        <v>24.15</v>
      </c>
      <c r="BG157" s="208">
        <f t="shared" si="6"/>
        <v>0</v>
      </c>
      <c r="BH157" s="208">
        <f t="shared" si="7"/>
        <v>0</v>
      </c>
      <c r="BI157" s="208">
        <f t="shared" si="8"/>
        <v>0</v>
      </c>
      <c r="BJ157" s="17" t="s">
        <v>94</v>
      </c>
      <c r="BK157" s="208">
        <f t="shared" si="9"/>
        <v>24.15</v>
      </c>
      <c r="BL157" s="17" t="s">
        <v>530</v>
      </c>
      <c r="BM157" s="207" t="s">
        <v>487</v>
      </c>
    </row>
    <row r="158" spans="1:65" s="2" customFormat="1" ht="16.5" customHeight="1">
      <c r="A158" s="31"/>
      <c r="B158" s="32"/>
      <c r="C158" s="196" t="s">
        <v>309</v>
      </c>
      <c r="D158" s="196" t="s">
        <v>167</v>
      </c>
      <c r="E158" s="197" t="s">
        <v>3244</v>
      </c>
      <c r="F158" s="198" t="s">
        <v>3245</v>
      </c>
      <c r="G158" s="199" t="s">
        <v>2319</v>
      </c>
      <c r="H158" s="200">
        <v>0.2</v>
      </c>
      <c r="I158" s="201">
        <v>12</v>
      </c>
      <c r="J158" s="201">
        <f t="shared" si="0"/>
        <v>2.4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1"/>
        <v>0</v>
      </c>
      <c r="Q158" s="205">
        <v>0</v>
      </c>
      <c r="R158" s="205">
        <f t="shared" si="2"/>
        <v>0</v>
      </c>
      <c r="S158" s="205">
        <v>0</v>
      </c>
      <c r="T158" s="206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81</v>
      </c>
      <c r="AY158" s="17" t="s">
        <v>165</v>
      </c>
      <c r="BE158" s="208">
        <f t="shared" si="4"/>
        <v>0</v>
      </c>
      <c r="BF158" s="208">
        <f t="shared" si="5"/>
        <v>2.4</v>
      </c>
      <c r="BG158" s="208">
        <f t="shared" si="6"/>
        <v>0</v>
      </c>
      <c r="BH158" s="208">
        <f t="shared" si="7"/>
        <v>0</v>
      </c>
      <c r="BI158" s="208">
        <f t="shared" si="8"/>
        <v>0</v>
      </c>
      <c r="BJ158" s="17" t="s">
        <v>94</v>
      </c>
      <c r="BK158" s="208">
        <f t="shared" si="9"/>
        <v>2.4</v>
      </c>
      <c r="BL158" s="17" t="s">
        <v>530</v>
      </c>
      <c r="BM158" s="207" t="s">
        <v>500</v>
      </c>
    </row>
    <row r="159" spans="1:65" s="2" customFormat="1" ht="16.5" customHeight="1">
      <c r="A159" s="31"/>
      <c r="B159" s="32"/>
      <c r="C159" s="196" t="s">
        <v>317</v>
      </c>
      <c r="D159" s="196" t="s">
        <v>167</v>
      </c>
      <c r="E159" s="197" t="s">
        <v>3246</v>
      </c>
      <c r="F159" s="198" t="s">
        <v>3153</v>
      </c>
      <c r="G159" s="199" t="s">
        <v>3154</v>
      </c>
      <c r="H159" s="200">
        <v>8</v>
      </c>
      <c r="I159" s="201">
        <v>39.83</v>
      </c>
      <c r="J159" s="201">
        <f t="shared" si="0"/>
        <v>318.64</v>
      </c>
      <c r="K159" s="202"/>
      <c r="L159" s="36"/>
      <c r="M159" s="203" t="s">
        <v>1</v>
      </c>
      <c r="N159" s="204" t="s">
        <v>39</v>
      </c>
      <c r="O159" s="205">
        <v>0</v>
      </c>
      <c r="P159" s="205">
        <f t="shared" si="1"/>
        <v>0</v>
      </c>
      <c r="Q159" s="205">
        <v>0</v>
      </c>
      <c r="R159" s="205">
        <f t="shared" si="2"/>
        <v>0</v>
      </c>
      <c r="S159" s="205">
        <v>0</v>
      </c>
      <c r="T159" s="206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530</v>
      </c>
      <c r="AT159" s="207" t="s">
        <v>167</v>
      </c>
      <c r="AU159" s="207" t="s">
        <v>81</v>
      </c>
      <c r="AY159" s="17" t="s">
        <v>165</v>
      </c>
      <c r="BE159" s="208">
        <f t="shared" si="4"/>
        <v>0</v>
      </c>
      <c r="BF159" s="208">
        <f t="shared" si="5"/>
        <v>318.64</v>
      </c>
      <c r="BG159" s="208">
        <f t="shared" si="6"/>
        <v>0</v>
      </c>
      <c r="BH159" s="208">
        <f t="shared" si="7"/>
        <v>0</v>
      </c>
      <c r="BI159" s="208">
        <f t="shared" si="8"/>
        <v>0</v>
      </c>
      <c r="BJ159" s="17" t="s">
        <v>94</v>
      </c>
      <c r="BK159" s="208">
        <f t="shared" si="9"/>
        <v>318.64</v>
      </c>
      <c r="BL159" s="17" t="s">
        <v>530</v>
      </c>
      <c r="BM159" s="207" t="s">
        <v>514</v>
      </c>
    </row>
    <row r="160" spans="1:65" s="2" customFormat="1" ht="16.5" customHeight="1">
      <c r="A160" s="31"/>
      <c r="B160" s="32"/>
      <c r="C160" s="196" t="s">
        <v>322</v>
      </c>
      <c r="D160" s="196" t="s">
        <v>167</v>
      </c>
      <c r="E160" s="197" t="s">
        <v>3247</v>
      </c>
      <c r="F160" s="198" t="s">
        <v>3248</v>
      </c>
      <c r="G160" s="199" t="s">
        <v>170</v>
      </c>
      <c r="H160" s="200">
        <v>1.5</v>
      </c>
      <c r="I160" s="201">
        <v>170.43</v>
      </c>
      <c r="J160" s="201">
        <f t="shared" si="0"/>
        <v>255.65</v>
      </c>
      <c r="K160" s="202"/>
      <c r="L160" s="36"/>
      <c r="M160" s="203" t="s">
        <v>1</v>
      </c>
      <c r="N160" s="204" t="s">
        <v>39</v>
      </c>
      <c r="O160" s="205">
        <v>0</v>
      </c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530</v>
      </c>
      <c r="AT160" s="207" t="s">
        <v>167</v>
      </c>
      <c r="AU160" s="207" t="s">
        <v>81</v>
      </c>
      <c r="AY160" s="17" t="s">
        <v>165</v>
      </c>
      <c r="BE160" s="208">
        <f t="shared" si="4"/>
        <v>0</v>
      </c>
      <c r="BF160" s="208">
        <f t="shared" si="5"/>
        <v>255.65</v>
      </c>
      <c r="BG160" s="208">
        <f t="shared" si="6"/>
        <v>0</v>
      </c>
      <c r="BH160" s="208">
        <f t="shared" si="7"/>
        <v>0</v>
      </c>
      <c r="BI160" s="208">
        <f t="shared" si="8"/>
        <v>0</v>
      </c>
      <c r="BJ160" s="17" t="s">
        <v>94</v>
      </c>
      <c r="BK160" s="208">
        <f t="shared" si="9"/>
        <v>255.65</v>
      </c>
      <c r="BL160" s="17" t="s">
        <v>530</v>
      </c>
      <c r="BM160" s="207" t="s">
        <v>522</v>
      </c>
    </row>
    <row r="161" spans="1:65" s="2" customFormat="1" ht="16.5" customHeight="1">
      <c r="A161" s="31"/>
      <c r="B161" s="32"/>
      <c r="C161" s="196" t="s">
        <v>326</v>
      </c>
      <c r="D161" s="196" t="s">
        <v>167</v>
      </c>
      <c r="E161" s="197" t="s">
        <v>3249</v>
      </c>
      <c r="F161" s="198" t="s">
        <v>3250</v>
      </c>
      <c r="G161" s="199" t="s">
        <v>2319</v>
      </c>
      <c r="H161" s="200">
        <v>2</v>
      </c>
      <c r="I161" s="201">
        <v>24.5</v>
      </c>
      <c r="J161" s="201">
        <f t="shared" si="0"/>
        <v>49</v>
      </c>
      <c r="K161" s="202"/>
      <c r="L161" s="36"/>
      <c r="M161" s="203" t="s">
        <v>1</v>
      </c>
      <c r="N161" s="204" t="s">
        <v>39</v>
      </c>
      <c r="O161" s="205">
        <v>0</v>
      </c>
      <c r="P161" s="205">
        <f t="shared" si="1"/>
        <v>0</v>
      </c>
      <c r="Q161" s="205">
        <v>0</v>
      </c>
      <c r="R161" s="205">
        <f t="shared" si="2"/>
        <v>0</v>
      </c>
      <c r="S161" s="205">
        <v>0</v>
      </c>
      <c r="T161" s="206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530</v>
      </c>
      <c r="AT161" s="207" t="s">
        <v>167</v>
      </c>
      <c r="AU161" s="207" t="s">
        <v>81</v>
      </c>
      <c r="AY161" s="17" t="s">
        <v>165</v>
      </c>
      <c r="BE161" s="208">
        <f t="shared" si="4"/>
        <v>0</v>
      </c>
      <c r="BF161" s="208">
        <f t="shared" si="5"/>
        <v>49</v>
      </c>
      <c r="BG161" s="208">
        <f t="shared" si="6"/>
        <v>0</v>
      </c>
      <c r="BH161" s="208">
        <f t="shared" si="7"/>
        <v>0</v>
      </c>
      <c r="BI161" s="208">
        <f t="shared" si="8"/>
        <v>0</v>
      </c>
      <c r="BJ161" s="17" t="s">
        <v>94</v>
      </c>
      <c r="BK161" s="208">
        <f t="shared" si="9"/>
        <v>49</v>
      </c>
      <c r="BL161" s="17" t="s">
        <v>530</v>
      </c>
      <c r="BM161" s="207" t="s">
        <v>539</v>
      </c>
    </row>
    <row r="162" spans="1:65" s="12" customFormat="1" ht="25.9" customHeight="1">
      <c r="B162" s="181"/>
      <c r="C162" s="182"/>
      <c r="D162" s="183" t="s">
        <v>72</v>
      </c>
      <c r="E162" s="184" t="s">
        <v>3251</v>
      </c>
      <c r="F162" s="184" t="s">
        <v>3252</v>
      </c>
      <c r="G162" s="182"/>
      <c r="H162" s="182"/>
      <c r="I162" s="182"/>
      <c r="J162" s="185">
        <f>BK162</f>
        <v>2687</v>
      </c>
      <c r="K162" s="182"/>
      <c r="L162" s="186"/>
      <c r="M162" s="187"/>
      <c r="N162" s="188"/>
      <c r="O162" s="188"/>
      <c r="P162" s="189">
        <f>SUM(P163:P172)</f>
        <v>0</v>
      </c>
      <c r="Q162" s="188"/>
      <c r="R162" s="189">
        <f>SUM(R163:R172)</f>
        <v>0</v>
      </c>
      <c r="S162" s="188"/>
      <c r="T162" s="190">
        <f>SUM(T163:T172)</f>
        <v>0</v>
      </c>
      <c r="AR162" s="191" t="s">
        <v>180</v>
      </c>
      <c r="AT162" s="192" t="s">
        <v>72</v>
      </c>
      <c r="AU162" s="192" t="s">
        <v>73</v>
      </c>
      <c r="AY162" s="191" t="s">
        <v>165</v>
      </c>
      <c r="BK162" s="193">
        <f>SUM(BK163:BK172)</f>
        <v>2687</v>
      </c>
    </row>
    <row r="163" spans="1:65" s="2" customFormat="1" ht="16.5" customHeight="1">
      <c r="A163" s="31"/>
      <c r="B163" s="32"/>
      <c r="C163" s="196" t="s">
        <v>330</v>
      </c>
      <c r="D163" s="196" t="s">
        <v>167</v>
      </c>
      <c r="E163" s="197" t="s">
        <v>3253</v>
      </c>
      <c r="F163" s="198" t="s">
        <v>3162</v>
      </c>
      <c r="G163" s="199" t="s">
        <v>2319</v>
      </c>
      <c r="H163" s="200">
        <v>12</v>
      </c>
      <c r="I163" s="201">
        <v>24.5</v>
      </c>
      <c r="J163" s="201">
        <f t="shared" ref="J163:J172" si="10">ROUND(I163*H163,2)</f>
        <v>294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 t="shared" ref="P163:P172" si="11">O163*H163</f>
        <v>0</v>
      </c>
      <c r="Q163" s="205">
        <v>0</v>
      </c>
      <c r="R163" s="205">
        <f t="shared" ref="R163:R172" si="12">Q163*H163</f>
        <v>0</v>
      </c>
      <c r="S163" s="205">
        <v>0</v>
      </c>
      <c r="T163" s="206">
        <f t="shared" ref="T163:T172" si="13"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530</v>
      </c>
      <c r="AT163" s="207" t="s">
        <v>167</v>
      </c>
      <c r="AU163" s="207" t="s">
        <v>81</v>
      </c>
      <c r="AY163" s="17" t="s">
        <v>165</v>
      </c>
      <c r="BE163" s="208">
        <f t="shared" ref="BE163:BE172" si="14">IF(N163="základná",J163,0)</f>
        <v>0</v>
      </c>
      <c r="BF163" s="208">
        <f t="shared" ref="BF163:BF172" si="15">IF(N163="znížená",J163,0)</f>
        <v>294</v>
      </c>
      <c r="BG163" s="208">
        <f t="shared" ref="BG163:BG172" si="16">IF(N163="zákl. prenesená",J163,0)</f>
        <v>0</v>
      </c>
      <c r="BH163" s="208">
        <f t="shared" ref="BH163:BH172" si="17">IF(N163="zníž. prenesená",J163,0)</f>
        <v>0</v>
      </c>
      <c r="BI163" s="208">
        <f t="shared" ref="BI163:BI172" si="18">IF(N163="nulová",J163,0)</f>
        <v>0</v>
      </c>
      <c r="BJ163" s="17" t="s">
        <v>94</v>
      </c>
      <c r="BK163" s="208">
        <f t="shared" ref="BK163:BK172" si="19">ROUND(I163*H163,2)</f>
        <v>294</v>
      </c>
      <c r="BL163" s="17" t="s">
        <v>530</v>
      </c>
      <c r="BM163" s="207" t="s">
        <v>549</v>
      </c>
    </row>
    <row r="164" spans="1:65" s="2" customFormat="1" ht="16.5" customHeight="1">
      <c r="A164" s="31"/>
      <c r="B164" s="32"/>
      <c r="C164" s="196" t="s">
        <v>339</v>
      </c>
      <c r="D164" s="196" t="s">
        <v>167</v>
      </c>
      <c r="E164" s="197" t="s">
        <v>3254</v>
      </c>
      <c r="F164" s="198" t="s">
        <v>3255</v>
      </c>
      <c r="G164" s="199" t="s">
        <v>2319</v>
      </c>
      <c r="H164" s="200">
        <v>12</v>
      </c>
      <c r="I164" s="201">
        <v>40</v>
      </c>
      <c r="J164" s="201">
        <f t="shared" si="10"/>
        <v>480</v>
      </c>
      <c r="K164" s="202"/>
      <c r="L164" s="36"/>
      <c r="M164" s="203" t="s">
        <v>1</v>
      </c>
      <c r="N164" s="204" t="s">
        <v>39</v>
      </c>
      <c r="O164" s="205">
        <v>0</v>
      </c>
      <c r="P164" s="205">
        <f t="shared" si="11"/>
        <v>0</v>
      </c>
      <c r="Q164" s="205">
        <v>0</v>
      </c>
      <c r="R164" s="205">
        <f t="shared" si="12"/>
        <v>0</v>
      </c>
      <c r="S164" s="205">
        <v>0</v>
      </c>
      <c r="T164" s="206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530</v>
      </c>
      <c r="AT164" s="207" t="s">
        <v>167</v>
      </c>
      <c r="AU164" s="207" t="s">
        <v>81</v>
      </c>
      <c r="AY164" s="17" t="s">
        <v>165</v>
      </c>
      <c r="BE164" s="208">
        <f t="shared" si="14"/>
        <v>0</v>
      </c>
      <c r="BF164" s="208">
        <f t="shared" si="15"/>
        <v>480</v>
      </c>
      <c r="BG164" s="208">
        <f t="shared" si="16"/>
        <v>0</v>
      </c>
      <c r="BH164" s="208">
        <f t="shared" si="17"/>
        <v>0</v>
      </c>
      <c r="BI164" s="208">
        <f t="shared" si="18"/>
        <v>0</v>
      </c>
      <c r="BJ164" s="17" t="s">
        <v>94</v>
      </c>
      <c r="BK164" s="208">
        <f t="shared" si="19"/>
        <v>480</v>
      </c>
      <c r="BL164" s="17" t="s">
        <v>530</v>
      </c>
      <c r="BM164" s="207" t="s">
        <v>558</v>
      </c>
    </row>
    <row r="165" spans="1:65" s="2" customFormat="1" ht="24.2" customHeight="1">
      <c r="A165" s="31"/>
      <c r="B165" s="32"/>
      <c r="C165" s="196" t="s">
        <v>345</v>
      </c>
      <c r="D165" s="196" t="s">
        <v>167</v>
      </c>
      <c r="E165" s="197" t="s">
        <v>3256</v>
      </c>
      <c r="F165" s="198" t="s">
        <v>3257</v>
      </c>
      <c r="G165" s="199" t="s">
        <v>2319</v>
      </c>
      <c r="H165" s="200">
        <v>14</v>
      </c>
      <c r="I165" s="201">
        <v>40</v>
      </c>
      <c r="J165" s="201">
        <f t="shared" si="10"/>
        <v>560</v>
      </c>
      <c r="K165" s="202"/>
      <c r="L165" s="36"/>
      <c r="M165" s="203" t="s">
        <v>1</v>
      </c>
      <c r="N165" s="204" t="s">
        <v>39</v>
      </c>
      <c r="O165" s="205">
        <v>0</v>
      </c>
      <c r="P165" s="205">
        <f t="shared" si="11"/>
        <v>0</v>
      </c>
      <c r="Q165" s="205">
        <v>0</v>
      </c>
      <c r="R165" s="205">
        <f t="shared" si="12"/>
        <v>0</v>
      </c>
      <c r="S165" s="205">
        <v>0</v>
      </c>
      <c r="T165" s="206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530</v>
      </c>
      <c r="AT165" s="207" t="s">
        <v>167</v>
      </c>
      <c r="AU165" s="207" t="s">
        <v>81</v>
      </c>
      <c r="AY165" s="17" t="s">
        <v>165</v>
      </c>
      <c r="BE165" s="208">
        <f t="shared" si="14"/>
        <v>0</v>
      </c>
      <c r="BF165" s="208">
        <f t="shared" si="15"/>
        <v>560</v>
      </c>
      <c r="BG165" s="208">
        <f t="shared" si="16"/>
        <v>0</v>
      </c>
      <c r="BH165" s="208">
        <f t="shared" si="17"/>
        <v>0</v>
      </c>
      <c r="BI165" s="208">
        <f t="shared" si="18"/>
        <v>0</v>
      </c>
      <c r="BJ165" s="17" t="s">
        <v>94</v>
      </c>
      <c r="BK165" s="208">
        <f t="shared" si="19"/>
        <v>560</v>
      </c>
      <c r="BL165" s="17" t="s">
        <v>530</v>
      </c>
      <c r="BM165" s="207" t="s">
        <v>577</v>
      </c>
    </row>
    <row r="166" spans="1:65" s="2" customFormat="1" ht="16.5" customHeight="1">
      <c r="A166" s="31"/>
      <c r="B166" s="32"/>
      <c r="C166" s="196" t="s">
        <v>353</v>
      </c>
      <c r="D166" s="196" t="s">
        <v>167</v>
      </c>
      <c r="E166" s="197" t="s">
        <v>3258</v>
      </c>
      <c r="F166" s="198" t="s">
        <v>3259</v>
      </c>
      <c r="G166" s="199" t="s">
        <v>289</v>
      </c>
      <c r="H166" s="200">
        <v>1</v>
      </c>
      <c r="I166" s="201">
        <v>48</v>
      </c>
      <c r="J166" s="201">
        <f t="shared" si="10"/>
        <v>48</v>
      </c>
      <c r="K166" s="202"/>
      <c r="L166" s="36"/>
      <c r="M166" s="203" t="s">
        <v>1</v>
      </c>
      <c r="N166" s="204" t="s">
        <v>39</v>
      </c>
      <c r="O166" s="205">
        <v>0</v>
      </c>
      <c r="P166" s="205">
        <f t="shared" si="11"/>
        <v>0</v>
      </c>
      <c r="Q166" s="205">
        <v>0</v>
      </c>
      <c r="R166" s="205">
        <f t="shared" si="12"/>
        <v>0</v>
      </c>
      <c r="S166" s="205">
        <v>0</v>
      </c>
      <c r="T166" s="206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530</v>
      </c>
      <c r="AT166" s="207" t="s">
        <v>167</v>
      </c>
      <c r="AU166" s="207" t="s">
        <v>81</v>
      </c>
      <c r="AY166" s="17" t="s">
        <v>165</v>
      </c>
      <c r="BE166" s="208">
        <f t="shared" si="14"/>
        <v>0</v>
      </c>
      <c r="BF166" s="208">
        <f t="shared" si="15"/>
        <v>48</v>
      </c>
      <c r="BG166" s="208">
        <f t="shared" si="16"/>
        <v>0</v>
      </c>
      <c r="BH166" s="208">
        <f t="shared" si="17"/>
        <v>0</v>
      </c>
      <c r="BI166" s="208">
        <f t="shared" si="18"/>
        <v>0</v>
      </c>
      <c r="BJ166" s="17" t="s">
        <v>94</v>
      </c>
      <c r="BK166" s="208">
        <f t="shared" si="19"/>
        <v>48</v>
      </c>
      <c r="BL166" s="17" t="s">
        <v>530</v>
      </c>
      <c r="BM166" s="207" t="s">
        <v>588</v>
      </c>
    </row>
    <row r="167" spans="1:65" s="2" customFormat="1" ht="16.5" customHeight="1">
      <c r="A167" s="31"/>
      <c r="B167" s="32"/>
      <c r="C167" s="196" t="s">
        <v>358</v>
      </c>
      <c r="D167" s="196" t="s">
        <v>167</v>
      </c>
      <c r="E167" s="197" t="s">
        <v>3260</v>
      </c>
      <c r="F167" s="198" t="s">
        <v>3261</v>
      </c>
      <c r="G167" s="199" t="s">
        <v>2466</v>
      </c>
      <c r="H167" s="200">
        <v>1</v>
      </c>
      <c r="I167" s="201">
        <v>240</v>
      </c>
      <c r="J167" s="201">
        <f t="shared" si="10"/>
        <v>240</v>
      </c>
      <c r="K167" s="202"/>
      <c r="L167" s="36"/>
      <c r="M167" s="203" t="s">
        <v>1</v>
      </c>
      <c r="N167" s="204" t="s">
        <v>39</v>
      </c>
      <c r="O167" s="205">
        <v>0</v>
      </c>
      <c r="P167" s="205">
        <f t="shared" si="11"/>
        <v>0</v>
      </c>
      <c r="Q167" s="205">
        <v>0</v>
      </c>
      <c r="R167" s="205">
        <f t="shared" si="12"/>
        <v>0</v>
      </c>
      <c r="S167" s="205">
        <v>0</v>
      </c>
      <c r="T167" s="206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7" t="s">
        <v>530</v>
      </c>
      <c r="AT167" s="207" t="s">
        <v>167</v>
      </c>
      <c r="AU167" s="207" t="s">
        <v>81</v>
      </c>
      <c r="AY167" s="17" t="s">
        <v>165</v>
      </c>
      <c r="BE167" s="208">
        <f t="shared" si="14"/>
        <v>0</v>
      </c>
      <c r="BF167" s="208">
        <f t="shared" si="15"/>
        <v>240</v>
      </c>
      <c r="BG167" s="208">
        <f t="shared" si="16"/>
        <v>0</v>
      </c>
      <c r="BH167" s="208">
        <f t="shared" si="17"/>
        <v>0</v>
      </c>
      <c r="BI167" s="208">
        <f t="shared" si="18"/>
        <v>0</v>
      </c>
      <c r="BJ167" s="17" t="s">
        <v>94</v>
      </c>
      <c r="BK167" s="208">
        <f t="shared" si="19"/>
        <v>240</v>
      </c>
      <c r="BL167" s="17" t="s">
        <v>530</v>
      </c>
      <c r="BM167" s="207" t="s">
        <v>602</v>
      </c>
    </row>
    <row r="168" spans="1:65" s="2" customFormat="1" ht="24.2" customHeight="1">
      <c r="A168" s="31"/>
      <c r="B168" s="32"/>
      <c r="C168" s="196" t="s">
        <v>364</v>
      </c>
      <c r="D168" s="196" t="s">
        <v>167</v>
      </c>
      <c r="E168" s="197" t="s">
        <v>3262</v>
      </c>
      <c r="F168" s="198" t="s">
        <v>3263</v>
      </c>
      <c r="G168" s="199" t="s">
        <v>2466</v>
      </c>
      <c r="H168" s="200">
        <v>20</v>
      </c>
      <c r="I168" s="201">
        <v>15</v>
      </c>
      <c r="J168" s="201">
        <f t="shared" si="10"/>
        <v>300</v>
      </c>
      <c r="K168" s="202"/>
      <c r="L168" s="36"/>
      <c r="M168" s="203" t="s">
        <v>1</v>
      </c>
      <c r="N168" s="204" t="s">
        <v>39</v>
      </c>
      <c r="O168" s="205">
        <v>0</v>
      </c>
      <c r="P168" s="205">
        <f t="shared" si="11"/>
        <v>0</v>
      </c>
      <c r="Q168" s="205">
        <v>0</v>
      </c>
      <c r="R168" s="205">
        <f t="shared" si="12"/>
        <v>0</v>
      </c>
      <c r="S168" s="205">
        <v>0</v>
      </c>
      <c r="T168" s="206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530</v>
      </c>
      <c r="AT168" s="207" t="s">
        <v>167</v>
      </c>
      <c r="AU168" s="207" t="s">
        <v>81</v>
      </c>
      <c r="AY168" s="17" t="s">
        <v>165</v>
      </c>
      <c r="BE168" s="208">
        <f t="shared" si="14"/>
        <v>0</v>
      </c>
      <c r="BF168" s="208">
        <f t="shared" si="15"/>
        <v>300</v>
      </c>
      <c r="BG168" s="208">
        <f t="shared" si="16"/>
        <v>0</v>
      </c>
      <c r="BH168" s="208">
        <f t="shared" si="17"/>
        <v>0</v>
      </c>
      <c r="BI168" s="208">
        <f t="shared" si="18"/>
        <v>0</v>
      </c>
      <c r="BJ168" s="17" t="s">
        <v>94</v>
      </c>
      <c r="BK168" s="208">
        <f t="shared" si="19"/>
        <v>300</v>
      </c>
      <c r="BL168" s="17" t="s">
        <v>530</v>
      </c>
      <c r="BM168" s="207" t="s">
        <v>619</v>
      </c>
    </row>
    <row r="169" spans="1:65" s="2" customFormat="1" ht="24.2" customHeight="1">
      <c r="A169" s="31"/>
      <c r="B169" s="32"/>
      <c r="C169" s="196" t="s">
        <v>368</v>
      </c>
      <c r="D169" s="196" t="s">
        <v>167</v>
      </c>
      <c r="E169" s="197" t="s">
        <v>3264</v>
      </c>
      <c r="F169" s="198" t="s">
        <v>3164</v>
      </c>
      <c r="G169" s="199" t="s">
        <v>2319</v>
      </c>
      <c r="H169" s="200">
        <v>3</v>
      </c>
      <c r="I169" s="201">
        <v>14.5</v>
      </c>
      <c r="J169" s="201">
        <f t="shared" si="10"/>
        <v>43.5</v>
      </c>
      <c r="K169" s="202"/>
      <c r="L169" s="36"/>
      <c r="M169" s="203" t="s">
        <v>1</v>
      </c>
      <c r="N169" s="204" t="s">
        <v>39</v>
      </c>
      <c r="O169" s="205">
        <v>0</v>
      </c>
      <c r="P169" s="205">
        <f t="shared" si="11"/>
        <v>0</v>
      </c>
      <c r="Q169" s="205">
        <v>0</v>
      </c>
      <c r="R169" s="205">
        <f t="shared" si="12"/>
        <v>0</v>
      </c>
      <c r="S169" s="205">
        <v>0</v>
      </c>
      <c r="T169" s="206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7" t="s">
        <v>530</v>
      </c>
      <c r="AT169" s="207" t="s">
        <v>167</v>
      </c>
      <c r="AU169" s="207" t="s">
        <v>81</v>
      </c>
      <c r="AY169" s="17" t="s">
        <v>165</v>
      </c>
      <c r="BE169" s="208">
        <f t="shared" si="14"/>
        <v>0</v>
      </c>
      <c r="BF169" s="208">
        <f t="shared" si="15"/>
        <v>43.5</v>
      </c>
      <c r="BG169" s="208">
        <f t="shared" si="16"/>
        <v>0</v>
      </c>
      <c r="BH169" s="208">
        <f t="shared" si="17"/>
        <v>0</v>
      </c>
      <c r="BI169" s="208">
        <f t="shared" si="18"/>
        <v>0</v>
      </c>
      <c r="BJ169" s="17" t="s">
        <v>94</v>
      </c>
      <c r="BK169" s="208">
        <f t="shared" si="19"/>
        <v>43.5</v>
      </c>
      <c r="BL169" s="17" t="s">
        <v>530</v>
      </c>
      <c r="BM169" s="207" t="s">
        <v>629</v>
      </c>
    </row>
    <row r="170" spans="1:65" s="2" customFormat="1" ht="24.2" customHeight="1">
      <c r="A170" s="31"/>
      <c r="B170" s="32"/>
      <c r="C170" s="196" t="s">
        <v>372</v>
      </c>
      <c r="D170" s="196" t="s">
        <v>167</v>
      </c>
      <c r="E170" s="197" t="s">
        <v>3265</v>
      </c>
      <c r="F170" s="198" t="s">
        <v>3266</v>
      </c>
      <c r="G170" s="199" t="s">
        <v>2319</v>
      </c>
      <c r="H170" s="200">
        <v>2</v>
      </c>
      <c r="I170" s="201">
        <v>14.5</v>
      </c>
      <c r="J170" s="201">
        <f t="shared" si="10"/>
        <v>29</v>
      </c>
      <c r="K170" s="202"/>
      <c r="L170" s="36"/>
      <c r="M170" s="203" t="s">
        <v>1</v>
      </c>
      <c r="N170" s="204" t="s">
        <v>39</v>
      </c>
      <c r="O170" s="205">
        <v>0</v>
      </c>
      <c r="P170" s="205">
        <f t="shared" si="11"/>
        <v>0</v>
      </c>
      <c r="Q170" s="205">
        <v>0</v>
      </c>
      <c r="R170" s="205">
        <f t="shared" si="12"/>
        <v>0</v>
      </c>
      <c r="S170" s="205">
        <v>0</v>
      </c>
      <c r="T170" s="206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530</v>
      </c>
      <c r="AT170" s="207" t="s">
        <v>167</v>
      </c>
      <c r="AU170" s="207" t="s">
        <v>81</v>
      </c>
      <c r="AY170" s="17" t="s">
        <v>165</v>
      </c>
      <c r="BE170" s="208">
        <f t="shared" si="14"/>
        <v>0</v>
      </c>
      <c r="BF170" s="208">
        <f t="shared" si="15"/>
        <v>29</v>
      </c>
      <c r="BG170" s="208">
        <f t="shared" si="16"/>
        <v>0</v>
      </c>
      <c r="BH170" s="208">
        <f t="shared" si="17"/>
        <v>0</v>
      </c>
      <c r="BI170" s="208">
        <f t="shared" si="18"/>
        <v>0</v>
      </c>
      <c r="BJ170" s="17" t="s">
        <v>94</v>
      </c>
      <c r="BK170" s="208">
        <f t="shared" si="19"/>
        <v>29</v>
      </c>
      <c r="BL170" s="17" t="s">
        <v>530</v>
      </c>
      <c r="BM170" s="207" t="s">
        <v>1016</v>
      </c>
    </row>
    <row r="171" spans="1:65" s="2" customFormat="1" ht="16.5" customHeight="1">
      <c r="A171" s="31"/>
      <c r="B171" s="32"/>
      <c r="C171" s="196" t="s">
        <v>377</v>
      </c>
      <c r="D171" s="196" t="s">
        <v>167</v>
      </c>
      <c r="E171" s="197" t="s">
        <v>3267</v>
      </c>
      <c r="F171" s="198" t="s">
        <v>3268</v>
      </c>
      <c r="G171" s="199" t="s">
        <v>2319</v>
      </c>
      <c r="H171" s="200">
        <v>16</v>
      </c>
      <c r="I171" s="201">
        <v>40</v>
      </c>
      <c r="J171" s="201">
        <f t="shared" si="10"/>
        <v>640</v>
      </c>
      <c r="K171" s="202"/>
      <c r="L171" s="36"/>
      <c r="M171" s="203" t="s">
        <v>1</v>
      </c>
      <c r="N171" s="204" t="s">
        <v>39</v>
      </c>
      <c r="O171" s="205">
        <v>0</v>
      </c>
      <c r="P171" s="205">
        <f t="shared" si="11"/>
        <v>0</v>
      </c>
      <c r="Q171" s="205">
        <v>0</v>
      </c>
      <c r="R171" s="205">
        <f t="shared" si="12"/>
        <v>0</v>
      </c>
      <c r="S171" s="205">
        <v>0</v>
      </c>
      <c r="T171" s="206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530</v>
      </c>
      <c r="AT171" s="207" t="s">
        <v>167</v>
      </c>
      <c r="AU171" s="207" t="s">
        <v>81</v>
      </c>
      <c r="AY171" s="17" t="s">
        <v>165</v>
      </c>
      <c r="BE171" s="208">
        <f t="shared" si="14"/>
        <v>0</v>
      </c>
      <c r="BF171" s="208">
        <f t="shared" si="15"/>
        <v>640</v>
      </c>
      <c r="BG171" s="208">
        <f t="shared" si="16"/>
        <v>0</v>
      </c>
      <c r="BH171" s="208">
        <f t="shared" si="17"/>
        <v>0</v>
      </c>
      <c r="BI171" s="208">
        <f t="shared" si="18"/>
        <v>0</v>
      </c>
      <c r="BJ171" s="17" t="s">
        <v>94</v>
      </c>
      <c r="BK171" s="208">
        <f t="shared" si="19"/>
        <v>640</v>
      </c>
      <c r="BL171" s="17" t="s">
        <v>530</v>
      </c>
      <c r="BM171" s="207" t="s">
        <v>1025</v>
      </c>
    </row>
    <row r="172" spans="1:65" s="2" customFormat="1" ht="21.75" customHeight="1">
      <c r="A172" s="31"/>
      <c r="B172" s="32"/>
      <c r="C172" s="196" t="s">
        <v>381</v>
      </c>
      <c r="D172" s="196" t="s">
        <v>167</v>
      </c>
      <c r="E172" s="197" t="s">
        <v>3269</v>
      </c>
      <c r="F172" s="198" t="s">
        <v>3270</v>
      </c>
      <c r="G172" s="199" t="s">
        <v>3271</v>
      </c>
      <c r="H172" s="200">
        <v>5</v>
      </c>
      <c r="I172" s="201">
        <v>10.5</v>
      </c>
      <c r="J172" s="201">
        <f t="shared" si="10"/>
        <v>52.5</v>
      </c>
      <c r="K172" s="202"/>
      <c r="L172" s="36"/>
      <c r="M172" s="203" t="s">
        <v>1</v>
      </c>
      <c r="N172" s="204" t="s">
        <v>39</v>
      </c>
      <c r="O172" s="205">
        <v>0</v>
      </c>
      <c r="P172" s="205">
        <f t="shared" si="11"/>
        <v>0</v>
      </c>
      <c r="Q172" s="205">
        <v>0</v>
      </c>
      <c r="R172" s="205">
        <f t="shared" si="12"/>
        <v>0</v>
      </c>
      <c r="S172" s="205">
        <v>0</v>
      </c>
      <c r="T172" s="206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530</v>
      </c>
      <c r="AT172" s="207" t="s">
        <v>167</v>
      </c>
      <c r="AU172" s="207" t="s">
        <v>81</v>
      </c>
      <c r="AY172" s="17" t="s">
        <v>165</v>
      </c>
      <c r="BE172" s="208">
        <f t="shared" si="14"/>
        <v>0</v>
      </c>
      <c r="BF172" s="208">
        <f t="shared" si="15"/>
        <v>52.5</v>
      </c>
      <c r="BG172" s="208">
        <f t="shared" si="16"/>
        <v>0</v>
      </c>
      <c r="BH172" s="208">
        <f t="shared" si="17"/>
        <v>0</v>
      </c>
      <c r="BI172" s="208">
        <f t="shared" si="18"/>
        <v>0</v>
      </c>
      <c r="BJ172" s="17" t="s">
        <v>94</v>
      </c>
      <c r="BK172" s="208">
        <f t="shared" si="19"/>
        <v>52.5</v>
      </c>
      <c r="BL172" s="17" t="s">
        <v>530</v>
      </c>
      <c r="BM172" s="207" t="s">
        <v>1031</v>
      </c>
    </row>
    <row r="173" spans="1:65" s="12" customFormat="1" ht="25.9" customHeight="1">
      <c r="B173" s="181"/>
      <c r="C173" s="182"/>
      <c r="D173" s="183" t="s">
        <v>72</v>
      </c>
      <c r="E173" s="184" t="s">
        <v>3272</v>
      </c>
      <c r="F173" s="184" t="s">
        <v>3175</v>
      </c>
      <c r="G173" s="182"/>
      <c r="H173" s="182"/>
      <c r="I173" s="182"/>
      <c r="J173" s="185">
        <f>BK173</f>
        <v>1163.27</v>
      </c>
      <c r="K173" s="182"/>
      <c r="L173" s="186"/>
      <c r="M173" s="187"/>
      <c r="N173" s="188"/>
      <c r="O173" s="188"/>
      <c r="P173" s="189">
        <f>SUM(P174:P177)</f>
        <v>0</v>
      </c>
      <c r="Q173" s="188"/>
      <c r="R173" s="189">
        <f>SUM(R174:R177)</f>
        <v>0</v>
      </c>
      <c r="S173" s="188"/>
      <c r="T173" s="190">
        <f>SUM(T174:T177)</f>
        <v>0</v>
      </c>
      <c r="AR173" s="191" t="s">
        <v>81</v>
      </c>
      <c r="AT173" s="192" t="s">
        <v>72</v>
      </c>
      <c r="AU173" s="192" t="s">
        <v>73</v>
      </c>
      <c r="AY173" s="191" t="s">
        <v>165</v>
      </c>
      <c r="BK173" s="193">
        <f>SUM(BK174:BK177)</f>
        <v>1163.27</v>
      </c>
    </row>
    <row r="174" spans="1:65" s="2" customFormat="1" ht="16.5" customHeight="1">
      <c r="A174" s="31"/>
      <c r="B174" s="32"/>
      <c r="C174" s="196" t="s">
        <v>386</v>
      </c>
      <c r="D174" s="196" t="s">
        <v>167</v>
      </c>
      <c r="E174" s="197" t="s">
        <v>3178</v>
      </c>
      <c r="F174" s="198" t="s">
        <v>3179</v>
      </c>
      <c r="G174" s="199" t="s">
        <v>631</v>
      </c>
      <c r="H174" s="200">
        <v>73.540999999999997</v>
      </c>
      <c r="I174" s="201">
        <v>1</v>
      </c>
      <c r="J174" s="201">
        <f>ROUND(I174*H174,2)</f>
        <v>73.540000000000006</v>
      </c>
      <c r="K174" s="202"/>
      <c r="L174" s="36"/>
      <c r="M174" s="203" t="s">
        <v>1</v>
      </c>
      <c r="N174" s="204" t="s">
        <v>39</v>
      </c>
      <c r="O174" s="205">
        <v>0</v>
      </c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7" t="s">
        <v>632</v>
      </c>
      <c r="AT174" s="207" t="s">
        <v>167</v>
      </c>
      <c r="AU174" s="207" t="s">
        <v>81</v>
      </c>
      <c r="AY174" s="17" t="s">
        <v>165</v>
      </c>
      <c r="BE174" s="208">
        <f>IF(N174="základná",J174,0)</f>
        <v>0</v>
      </c>
      <c r="BF174" s="208">
        <f>IF(N174="znížená",J174,0)</f>
        <v>73.540000000000006</v>
      </c>
      <c r="BG174" s="208">
        <f>IF(N174="zákl. prenesená",J174,0)</f>
        <v>0</v>
      </c>
      <c r="BH174" s="208">
        <f>IF(N174="zníž. prenesená",J174,0)</f>
        <v>0</v>
      </c>
      <c r="BI174" s="208">
        <f>IF(N174="nulová",J174,0)</f>
        <v>0</v>
      </c>
      <c r="BJ174" s="17" t="s">
        <v>94</v>
      </c>
      <c r="BK174" s="208">
        <f>ROUND(I174*H174,2)</f>
        <v>73.540000000000006</v>
      </c>
      <c r="BL174" s="17" t="s">
        <v>632</v>
      </c>
      <c r="BM174" s="207" t="s">
        <v>3273</v>
      </c>
    </row>
    <row r="175" spans="1:65" s="2" customFormat="1" ht="16.5" customHeight="1">
      <c r="A175" s="31"/>
      <c r="B175" s="32"/>
      <c r="C175" s="196" t="s">
        <v>390</v>
      </c>
      <c r="D175" s="196" t="s">
        <v>167</v>
      </c>
      <c r="E175" s="197" t="s">
        <v>3176</v>
      </c>
      <c r="F175" s="198" t="s">
        <v>3177</v>
      </c>
      <c r="G175" s="199" t="s">
        <v>631</v>
      </c>
      <c r="H175" s="200">
        <v>71.867999999999995</v>
      </c>
      <c r="I175" s="201">
        <v>1</v>
      </c>
      <c r="J175" s="201">
        <f>ROUND(I175*H175,2)</f>
        <v>71.87</v>
      </c>
      <c r="K175" s="202"/>
      <c r="L175" s="36"/>
      <c r="M175" s="203" t="s">
        <v>1</v>
      </c>
      <c r="N175" s="204" t="s">
        <v>39</v>
      </c>
      <c r="O175" s="205">
        <v>0</v>
      </c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7" t="s">
        <v>632</v>
      </c>
      <c r="AT175" s="207" t="s">
        <v>167</v>
      </c>
      <c r="AU175" s="207" t="s">
        <v>81</v>
      </c>
      <c r="AY175" s="17" t="s">
        <v>165</v>
      </c>
      <c r="BE175" s="208">
        <f>IF(N175="základná",J175,0)</f>
        <v>0</v>
      </c>
      <c r="BF175" s="208">
        <f>IF(N175="znížená",J175,0)</f>
        <v>71.87</v>
      </c>
      <c r="BG175" s="208">
        <f>IF(N175="zákl. prenesená",J175,0)</f>
        <v>0</v>
      </c>
      <c r="BH175" s="208">
        <f>IF(N175="zníž. prenesená",J175,0)</f>
        <v>0</v>
      </c>
      <c r="BI175" s="208">
        <f>IF(N175="nulová",J175,0)</f>
        <v>0</v>
      </c>
      <c r="BJ175" s="17" t="s">
        <v>94</v>
      </c>
      <c r="BK175" s="208">
        <f>ROUND(I175*H175,2)</f>
        <v>71.87</v>
      </c>
      <c r="BL175" s="17" t="s">
        <v>632</v>
      </c>
      <c r="BM175" s="207" t="s">
        <v>3274</v>
      </c>
    </row>
    <row r="176" spans="1:65" s="2" customFormat="1" ht="24.2" customHeight="1">
      <c r="A176" s="31"/>
      <c r="B176" s="32"/>
      <c r="C176" s="196" t="s">
        <v>394</v>
      </c>
      <c r="D176" s="196" t="s">
        <v>167</v>
      </c>
      <c r="E176" s="197" t="s">
        <v>3180</v>
      </c>
      <c r="F176" s="198" t="s">
        <v>3181</v>
      </c>
      <c r="G176" s="199" t="s">
        <v>631</v>
      </c>
      <c r="H176" s="200">
        <v>145.40899999999999</v>
      </c>
      <c r="I176" s="201">
        <v>1</v>
      </c>
      <c r="J176" s="201">
        <f>ROUND(I176*H176,2)</f>
        <v>145.41</v>
      </c>
      <c r="K176" s="202"/>
      <c r="L176" s="36"/>
      <c r="M176" s="203" t="s">
        <v>1</v>
      </c>
      <c r="N176" s="204" t="s">
        <v>39</v>
      </c>
      <c r="O176" s="205">
        <v>0</v>
      </c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632</v>
      </c>
      <c r="AT176" s="207" t="s">
        <v>167</v>
      </c>
      <c r="AU176" s="207" t="s">
        <v>81</v>
      </c>
      <c r="AY176" s="17" t="s">
        <v>165</v>
      </c>
      <c r="BE176" s="208">
        <f>IF(N176="základná",J176,0)</f>
        <v>0</v>
      </c>
      <c r="BF176" s="208">
        <f>IF(N176="znížená",J176,0)</f>
        <v>145.41</v>
      </c>
      <c r="BG176" s="208">
        <f>IF(N176="zákl. prenesená",J176,0)</f>
        <v>0</v>
      </c>
      <c r="BH176" s="208">
        <f>IF(N176="zníž. prenesená",J176,0)</f>
        <v>0</v>
      </c>
      <c r="BI176" s="208">
        <f>IF(N176="nulová",J176,0)</f>
        <v>0</v>
      </c>
      <c r="BJ176" s="17" t="s">
        <v>94</v>
      </c>
      <c r="BK176" s="208">
        <f>ROUND(I176*H176,2)</f>
        <v>145.41</v>
      </c>
      <c r="BL176" s="17" t="s">
        <v>632</v>
      </c>
      <c r="BM176" s="207" t="s">
        <v>3275</v>
      </c>
    </row>
    <row r="177" spans="1:65" s="2" customFormat="1" ht="16.5" customHeight="1">
      <c r="A177" s="31"/>
      <c r="B177" s="32"/>
      <c r="C177" s="196" t="s">
        <v>398</v>
      </c>
      <c r="D177" s="196" t="s">
        <v>167</v>
      </c>
      <c r="E177" s="197" t="s">
        <v>2312</v>
      </c>
      <c r="F177" s="198" t="s">
        <v>2313</v>
      </c>
      <c r="G177" s="199" t="s">
        <v>631</v>
      </c>
      <c r="H177" s="200">
        <v>145.40899999999999</v>
      </c>
      <c r="I177" s="201">
        <v>6</v>
      </c>
      <c r="J177" s="201">
        <f>ROUND(I177*H177,2)</f>
        <v>872.45</v>
      </c>
      <c r="K177" s="202"/>
      <c r="L177" s="36"/>
      <c r="M177" s="239" t="s">
        <v>1</v>
      </c>
      <c r="N177" s="240" t="s">
        <v>39</v>
      </c>
      <c r="O177" s="241">
        <v>0</v>
      </c>
      <c r="P177" s="241">
        <f>O177*H177</f>
        <v>0</v>
      </c>
      <c r="Q177" s="241">
        <v>0</v>
      </c>
      <c r="R177" s="241">
        <f>Q177*H177</f>
        <v>0</v>
      </c>
      <c r="S177" s="241">
        <v>0</v>
      </c>
      <c r="T177" s="242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7" t="s">
        <v>632</v>
      </c>
      <c r="AT177" s="207" t="s">
        <v>167</v>
      </c>
      <c r="AU177" s="207" t="s">
        <v>81</v>
      </c>
      <c r="AY177" s="17" t="s">
        <v>165</v>
      </c>
      <c r="BE177" s="208">
        <f>IF(N177="základná",J177,0)</f>
        <v>0</v>
      </c>
      <c r="BF177" s="208">
        <f>IF(N177="znížená",J177,0)</f>
        <v>872.45</v>
      </c>
      <c r="BG177" s="208">
        <f>IF(N177="zákl. prenesená",J177,0)</f>
        <v>0</v>
      </c>
      <c r="BH177" s="208">
        <f>IF(N177="zníž. prenesená",J177,0)</f>
        <v>0</v>
      </c>
      <c r="BI177" s="208">
        <f>IF(N177="nulová",J177,0)</f>
        <v>0</v>
      </c>
      <c r="BJ177" s="17" t="s">
        <v>94</v>
      </c>
      <c r="BK177" s="208">
        <f>ROUND(I177*H177,2)</f>
        <v>872.45</v>
      </c>
      <c r="BL177" s="17" t="s">
        <v>632</v>
      </c>
      <c r="BM177" s="207" t="s">
        <v>3276</v>
      </c>
    </row>
    <row r="178" spans="1:65" s="2" customFormat="1" ht="6.95" customHeight="1">
      <c r="A178" s="31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36"/>
      <c r="M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</row>
  </sheetData>
  <sheetProtection algorithmName="SHA-512" hashValue="uUmXO5PfXS3TOPem3JjZhEBH45t0LzY2a67NmP2fvNlaKS6z83cR24G+IqPtmkIpRsyjKniKgiceiHLDK43Ymg==" saltValue="ocBVaR47/hQQHQjS0kOxDWUCEJNDRiqxm1Sb6Y2nQZi29bziIidXPJPjs5bky0YGOoRaY4tkRCd0LWhmqYyD0w==" spinCount="100000" sheet="1" objects="1" scenarios="1" formatColumns="0" formatRows="0" autoFilter="0"/>
  <autoFilter ref="C125:K177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121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3277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ROUND(J122, 2)</f>
        <v>18417.849999999999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ROUND((SUM(BE122:BE141)),  2)</f>
        <v>0</v>
      </c>
      <c r="G33" s="132"/>
      <c r="H33" s="132"/>
      <c r="I33" s="133">
        <v>0.2</v>
      </c>
      <c r="J33" s="131">
        <f>ROUND(((SUM(BE122:BE141))*I33),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ROUND((SUM(BF122:BF141)),  2)</f>
        <v>18417.849999999999</v>
      </c>
      <c r="G34" s="31"/>
      <c r="H34" s="31"/>
      <c r="I34" s="135">
        <v>0.2</v>
      </c>
      <c r="J34" s="134">
        <f>ROUND(((SUM(BF122:BF141))*I34),  2)</f>
        <v>3683.57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ROUND((SUM(BG122:BG141)),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ROUND((SUM(BH122:BH141)),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ROUND((SUM(BI122:BI141)),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22101.42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09 - Zariadenie na odvod tepla a splodín horenia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J122</f>
        <v>18417.849999999999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136</v>
      </c>
      <c r="E97" s="161"/>
      <c r="F97" s="161"/>
      <c r="G97" s="161"/>
      <c r="H97" s="161"/>
      <c r="I97" s="161"/>
      <c r="J97" s="162">
        <f>J123</f>
        <v>16487.05</v>
      </c>
      <c r="K97" s="159"/>
      <c r="L97" s="163"/>
    </row>
    <row r="98" spans="1:31" s="10" customFormat="1" ht="19.899999999999999" customHeight="1">
      <c r="B98" s="164"/>
      <c r="C98" s="105"/>
      <c r="D98" s="165" t="s">
        <v>145</v>
      </c>
      <c r="E98" s="166"/>
      <c r="F98" s="166"/>
      <c r="G98" s="166"/>
      <c r="H98" s="166"/>
      <c r="I98" s="166"/>
      <c r="J98" s="167">
        <f>J124</f>
        <v>16487.05</v>
      </c>
      <c r="K98" s="105"/>
      <c r="L98" s="168"/>
    </row>
    <row r="99" spans="1:31" s="9" customFormat="1" ht="24.95" customHeight="1">
      <c r="B99" s="158"/>
      <c r="C99" s="159"/>
      <c r="D99" s="160" t="s">
        <v>148</v>
      </c>
      <c r="E99" s="161"/>
      <c r="F99" s="161"/>
      <c r="G99" s="161"/>
      <c r="H99" s="161"/>
      <c r="I99" s="161"/>
      <c r="J99" s="162">
        <f>J134</f>
        <v>755</v>
      </c>
      <c r="K99" s="159"/>
      <c r="L99" s="163"/>
    </row>
    <row r="100" spans="1:31" s="10" customFormat="1" ht="19.899999999999999" customHeight="1">
      <c r="B100" s="164"/>
      <c r="C100" s="105"/>
      <c r="D100" s="165" t="s">
        <v>2914</v>
      </c>
      <c r="E100" s="166"/>
      <c r="F100" s="166"/>
      <c r="G100" s="166"/>
      <c r="H100" s="166"/>
      <c r="I100" s="166"/>
      <c r="J100" s="167">
        <f>J135</f>
        <v>755</v>
      </c>
      <c r="K100" s="105"/>
      <c r="L100" s="168"/>
    </row>
    <row r="101" spans="1:31" s="9" customFormat="1" ht="24.95" customHeight="1">
      <c r="B101" s="158"/>
      <c r="C101" s="159"/>
      <c r="D101" s="160" t="s">
        <v>2659</v>
      </c>
      <c r="E101" s="161"/>
      <c r="F101" s="161"/>
      <c r="G101" s="161"/>
      <c r="H101" s="161"/>
      <c r="I101" s="161"/>
      <c r="J101" s="162">
        <f>J138</f>
        <v>415.2</v>
      </c>
      <c r="K101" s="159"/>
      <c r="L101" s="163"/>
    </row>
    <row r="102" spans="1:31" s="9" customFormat="1" ht="24.95" customHeight="1">
      <c r="B102" s="158"/>
      <c r="C102" s="159"/>
      <c r="D102" s="160" t="s">
        <v>150</v>
      </c>
      <c r="E102" s="161"/>
      <c r="F102" s="161"/>
      <c r="G102" s="161"/>
      <c r="H102" s="161"/>
      <c r="I102" s="161"/>
      <c r="J102" s="162">
        <f>J140</f>
        <v>760.6</v>
      </c>
      <c r="K102" s="159"/>
      <c r="L102" s="163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3" t="s">
        <v>151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8" t="s">
        <v>13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6.25" customHeight="1">
      <c r="A112" s="31"/>
      <c r="B112" s="32"/>
      <c r="C112" s="33"/>
      <c r="D112" s="33"/>
      <c r="E112" s="309" t="str">
        <f>E7</f>
        <v>ZNÍŽENIE ENERGITECKEJ NÁROČNOSTI BUDOVY OcÚ S KULTÚRNYM DOMOM ZVONČIN</v>
      </c>
      <c r="F112" s="310"/>
      <c r="G112" s="310"/>
      <c r="H112" s="310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8" t="s">
        <v>126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65" t="str">
        <f>E9</f>
        <v>09 - Zariadenie na odvod tepla a splodín horenia</v>
      </c>
      <c r="F114" s="311"/>
      <c r="G114" s="311"/>
      <c r="H114" s="311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8" t="s">
        <v>17</v>
      </c>
      <c r="D116" s="33"/>
      <c r="E116" s="33"/>
      <c r="F116" s="26" t="str">
        <f>F12</f>
        <v>ZVONČIN</v>
      </c>
      <c r="G116" s="33"/>
      <c r="H116" s="33"/>
      <c r="I116" s="28" t="s">
        <v>19</v>
      </c>
      <c r="J116" s="67" t="str">
        <f>IF(J12="","",J12)</f>
        <v>24. 4. 2023</v>
      </c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8" t="s">
        <v>21</v>
      </c>
      <c r="D118" s="33"/>
      <c r="E118" s="33"/>
      <c r="F118" s="26" t="str">
        <f>E15</f>
        <v>Obec Zvončín</v>
      </c>
      <c r="G118" s="33"/>
      <c r="H118" s="33"/>
      <c r="I118" s="28" t="s">
        <v>27</v>
      </c>
      <c r="J118" s="29" t="str">
        <f>E21</f>
        <v>HR PROJECT, s.r.o.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8" t="s">
        <v>25</v>
      </c>
      <c r="D119" s="33"/>
      <c r="E119" s="33"/>
      <c r="F119" s="26" t="str">
        <f>IF(E18="","",E18)</f>
        <v xml:space="preserve"> </v>
      </c>
      <c r="G119" s="33"/>
      <c r="H119" s="33"/>
      <c r="I119" s="28" t="s">
        <v>30</v>
      </c>
      <c r="J119" s="29" t="str">
        <f>E24</f>
        <v>Vladimír Pilnik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9"/>
      <c r="B121" s="170"/>
      <c r="C121" s="171" t="s">
        <v>152</v>
      </c>
      <c r="D121" s="172" t="s">
        <v>58</v>
      </c>
      <c r="E121" s="172" t="s">
        <v>54</v>
      </c>
      <c r="F121" s="172" t="s">
        <v>55</v>
      </c>
      <c r="G121" s="172" t="s">
        <v>153</v>
      </c>
      <c r="H121" s="172" t="s">
        <v>154</v>
      </c>
      <c r="I121" s="172" t="s">
        <v>155</v>
      </c>
      <c r="J121" s="173" t="s">
        <v>130</v>
      </c>
      <c r="K121" s="174" t="s">
        <v>156</v>
      </c>
      <c r="L121" s="175"/>
      <c r="M121" s="76" t="s">
        <v>1</v>
      </c>
      <c r="N121" s="77" t="s">
        <v>37</v>
      </c>
      <c r="O121" s="77" t="s">
        <v>157</v>
      </c>
      <c r="P121" s="77" t="s">
        <v>158</v>
      </c>
      <c r="Q121" s="77" t="s">
        <v>159</v>
      </c>
      <c r="R121" s="77" t="s">
        <v>160</v>
      </c>
      <c r="S121" s="77" t="s">
        <v>161</v>
      </c>
      <c r="T121" s="78" t="s">
        <v>162</v>
      </c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</row>
    <row r="122" spans="1:65" s="2" customFormat="1" ht="22.9" customHeight="1">
      <c r="A122" s="31"/>
      <c r="B122" s="32"/>
      <c r="C122" s="83" t="s">
        <v>131</v>
      </c>
      <c r="D122" s="33"/>
      <c r="E122" s="33"/>
      <c r="F122" s="33"/>
      <c r="G122" s="33"/>
      <c r="H122" s="33"/>
      <c r="I122" s="33"/>
      <c r="J122" s="176">
        <f>BK122</f>
        <v>18417.849999999999</v>
      </c>
      <c r="K122" s="33"/>
      <c r="L122" s="36"/>
      <c r="M122" s="79"/>
      <c r="N122" s="177"/>
      <c r="O122" s="80"/>
      <c r="P122" s="178">
        <f>P123+P134+P138+P140</f>
        <v>16.974</v>
      </c>
      <c r="Q122" s="80"/>
      <c r="R122" s="178">
        <f>R123+R134+R138+R140</f>
        <v>0</v>
      </c>
      <c r="S122" s="80"/>
      <c r="T122" s="179">
        <f>T123+T134+T138+T140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7" t="s">
        <v>72</v>
      </c>
      <c r="AU122" s="17" t="s">
        <v>132</v>
      </c>
      <c r="BK122" s="180">
        <f>BK123+BK134+BK138+BK140</f>
        <v>18417.849999999999</v>
      </c>
    </row>
    <row r="123" spans="1:65" s="12" customFormat="1" ht="25.9" customHeight="1">
      <c r="B123" s="181"/>
      <c r="C123" s="182"/>
      <c r="D123" s="183" t="s">
        <v>72</v>
      </c>
      <c r="E123" s="184" t="s">
        <v>402</v>
      </c>
      <c r="F123" s="184" t="s">
        <v>403</v>
      </c>
      <c r="G123" s="182"/>
      <c r="H123" s="182"/>
      <c r="I123" s="182"/>
      <c r="J123" s="185">
        <f>BK123</f>
        <v>16487.05</v>
      </c>
      <c r="K123" s="182"/>
      <c r="L123" s="186"/>
      <c r="M123" s="187"/>
      <c r="N123" s="188"/>
      <c r="O123" s="188"/>
      <c r="P123" s="189">
        <f>P124</f>
        <v>0</v>
      </c>
      <c r="Q123" s="188"/>
      <c r="R123" s="189">
        <f>R124</f>
        <v>0</v>
      </c>
      <c r="S123" s="188"/>
      <c r="T123" s="190">
        <f>T124</f>
        <v>0</v>
      </c>
      <c r="AR123" s="191" t="s">
        <v>94</v>
      </c>
      <c r="AT123" s="192" t="s">
        <v>72</v>
      </c>
      <c r="AU123" s="192" t="s">
        <v>73</v>
      </c>
      <c r="AY123" s="191" t="s">
        <v>165</v>
      </c>
      <c r="BK123" s="193">
        <f>BK124</f>
        <v>16487.05</v>
      </c>
    </row>
    <row r="124" spans="1:65" s="12" customFormat="1" ht="22.9" customHeight="1">
      <c r="B124" s="181"/>
      <c r="C124" s="182"/>
      <c r="D124" s="183" t="s">
        <v>72</v>
      </c>
      <c r="E124" s="194" t="s">
        <v>575</v>
      </c>
      <c r="F124" s="194" t="s">
        <v>576</v>
      </c>
      <c r="G124" s="182"/>
      <c r="H124" s="182"/>
      <c r="I124" s="182"/>
      <c r="J124" s="195">
        <f>BK124</f>
        <v>16487.05</v>
      </c>
      <c r="K124" s="182"/>
      <c r="L124" s="186"/>
      <c r="M124" s="187"/>
      <c r="N124" s="188"/>
      <c r="O124" s="188"/>
      <c r="P124" s="189">
        <f>SUM(P125:P133)</f>
        <v>0</v>
      </c>
      <c r="Q124" s="188"/>
      <c r="R124" s="189">
        <f>SUM(R125:R133)</f>
        <v>0</v>
      </c>
      <c r="S124" s="188"/>
      <c r="T124" s="190">
        <f>SUM(T125:T133)</f>
        <v>0</v>
      </c>
      <c r="AR124" s="191" t="s">
        <v>94</v>
      </c>
      <c r="AT124" s="192" t="s">
        <v>72</v>
      </c>
      <c r="AU124" s="192" t="s">
        <v>81</v>
      </c>
      <c r="AY124" s="191" t="s">
        <v>165</v>
      </c>
      <c r="BK124" s="193">
        <f>SUM(BK125:BK133)</f>
        <v>16487.05</v>
      </c>
    </row>
    <row r="125" spans="1:65" s="2" customFormat="1" ht="16.5" customHeight="1">
      <c r="A125" s="31"/>
      <c r="B125" s="32"/>
      <c r="C125" s="196" t="s">
        <v>81</v>
      </c>
      <c r="D125" s="196" t="s">
        <v>167</v>
      </c>
      <c r="E125" s="197" t="s">
        <v>3278</v>
      </c>
      <c r="F125" s="198" t="s">
        <v>3279</v>
      </c>
      <c r="G125" s="199" t="s">
        <v>289</v>
      </c>
      <c r="H125" s="200">
        <v>1</v>
      </c>
      <c r="I125" s="201">
        <v>2028.75</v>
      </c>
      <c r="J125" s="201">
        <f>ROUND(I125*H125,2)</f>
        <v>2028.75</v>
      </c>
      <c r="K125" s="202"/>
      <c r="L125" s="36"/>
      <c r="M125" s="203" t="s">
        <v>1</v>
      </c>
      <c r="N125" s="204" t="s">
        <v>39</v>
      </c>
      <c r="O125" s="205">
        <v>0</v>
      </c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7" t="s">
        <v>257</v>
      </c>
      <c r="AT125" s="207" t="s">
        <v>167</v>
      </c>
      <c r="AU125" s="207" t="s">
        <v>94</v>
      </c>
      <c r="AY125" s="17" t="s">
        <v>165</v>
      </c>
      <c r="BE125" s="208">
        <f>IF(N125="základná",J125,0)</f>
        <v>0</v>
      </c>
      <c r="BF125" s="208">
        <f>IF(N125="znížená",J125,0)</f>
        <v>2028.75</v>
      </c>
      <c r="BG125" s="208">
        <f>IF(N125="zákl. prenesená",J125,0)</f>
        <v>0</v>
      </c>
      <c r="BH125" s="208">
        <f>IF(N125="zníž. prenesená",J125,0)</f>
        <v>0</v>
      </c>
      <c r="BI125" s="208">
        <f>IF(N125="nulová",J125,0)</f>
        <v>0</v>
      </c>
      <c r="BJ125" s="17" t="s">
        <v>94</v>
      </c>
      <c r="BK125" s="208">
        <f>ROUND(I125*H125,2)</f>
        <v>2028.75</v>
      </c>
      <c r="BL125" s="17" t="s">
        <v>257</v>
      </c>
      <c r="BM125" s="207" t="s">
        <v>3280</v>
      </c>
    </row>
    <row r="126" spans="1:65" s="2" customFormat="1" ht="68.25">
      <c r="A126" s="31"/>
      <c r="B126" s="32"/>
      <c r="C126" s="33"/>
      <c r="D126" s="211" t="s">
        <v>1103</v>
      </c>
      <c r="E126" s="33"/>
      <c r="F126" s="253" t="s">
        <v>3281</v>
      </c>
      <c r="G126" s="33"/>
      <c r="H126" s="33"/>
      <c r="I126" s="33"/>
      <c r="J126" s="33"/>
      <c r="K126" s="33"/>
      <c r="L126" s="36"/>
      <c r="M126" s="254"/>
      <c r="N126" s="255"/>
      <c r="O126" s="72"/>
      <c r="P126" s="72"/>
      <c r="Q126" s="72"/>
      <c r="R126" s="72"/>
      <c r="S126" s="72"/>
      <c r="T126" s="73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1103</v>
      </c>
      <c r="AU126" s="17" t="s">
        <v>94</v>
      </c>
    </row>
    <row r="127" spans="1:65" s="2" customFormat="1" ht="21.75" customHeight="1">
      <c r="A127" s="31"/>
      <c r="B127" s="32"/>
      <c r="C127" s="243" t="s">
        <v>94</v>
      </c>
      <c r="D127" s="243" t="s">
        <v>615</v>
      </c>
      <c r="E127" s="244" t="s">
        <v>3282</v>
      </c>
      <c r="F127" s="245" t="s">
        <v>3283</v>
      </c>
      <c r="G127" s="246" t="s">
        <v>289</v>
      </c>
      <c r="H127" s="247">
        <v>2</v>
      </c>
      <c r="I127" s="248">
        <v>6329.11</v>
      </c>
      <c r="J127" s="248">
        <f>ROUND(I127*H127,2)</f>
        <v>12658.22</v>
      </c>
      <c r="K127" s="249"/>
      <c r="L127" s="250"/>
      <c r="M127" s="251" t="s">
        <v>1</v>
      </c>
      <c r="N127" s="252" t="s">
        <v>39</v>
      </c>
      <c r="O127" s="205">
        <v>0</v>
      </c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7" t="s">
        <v>358</v>
      </c>
      <c r="AT127" s="207" t="s">
        <v>615</v>
      </c>
      <c r="AU127" s="207" t="s">
        <v>94</v>
      </c>
      <c r="AY127" s="17" t="s">
        <v>165</v>
      </c>
      <c r="BE127" s="208">
        <f>IF(N127="základná",J127,0)</f>
        <v>0</v>
      </c>
      <c r="BF127" s="208">
        <f>IF(N127="znížená",J127,0)</f>
        <v>12658.22</v>
      </c>
      <c r="BG127" s="208">
        <f>IF(N127="zákl. prenesená",J127,0)</f>
        <v>0</v>
      </c>
      <c r="BH127" s="208">
        <f>IF(N127="zníž. prenesená",J127,0)</f>
        <v>0</v>
      </c>
      <c r="BI127" s="208">
        <f>IF(N127="nulová",J127,0)</f>
        <v>0</v>
      </c>
      <c r="BJ127" s="17" t="s">
        <v>94</v>
      </c>
      <c r="BK127" s="208">
        <f>ROUND(I127*H127,2)</f>
        <v>12658.22</v>
      </c>
      <c r="BL127" s="17" t="s">
        <v>257</v>
      </c>
      <c r="BM127" s="207" t="s">
        <v>3284</v>
      </c>
    </row>
    <row r="128" spans="1:65" s="2" customFormat="1" ht="68.25">
      <c r="A128" s="31"/>
      <c r="B128" s="32"/>
      <c r="C128" s="33"/>
      <c r="D128" s="211" t="s">
        <v>1103</v>
      </c>
      <c r="E128" s="33"/>
      <c r="F128" s="253" t="s">
        <v>3281</v>
      </c>
      <c r="G128" s="33"/>
      <c r="H128" s="33"/>
      <c r="I128" s="33"/>
      <c r="J128" s="33"/>
      <c r="K128" s="33"/>
      <c r="L128" s="36"/>
      <c r="M128" s="254"/>
      <c r="N128" s="255"/>
      <c r="O128" s="72"/>
      <c r="P128" s="72"/>
      <c r="Q128" s="72"/>
      <c r="R128" s="72"/>
      <c r="S128" s="72"/>
      <c r="T128" s="73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7" t="s">
        <v>1103</v>
      </c>
      <c r="AU128" s="17" t="s">
        <v>94</v>
      </c>
    </row>
    <row r="129" spans="1:65" s="2" customFormat="1" ht="16.5" customHeight="1">
      <c r="A129" s="31"/>
      <c r="B129" s="32"/>
      <c r="C129" s="243" t="s">
        <v>180</v>
      </c>
      <c r="D129" s="243" t="s">
        <v>615</v>
      </c>
      <c r="E129" s="244" t="s">
        <v>3285</v>
      </c>
      <c r="F129" s="245" t="s">
        <v>3286</v>
      </c>
      <c r="G129" s="246" t="s">
        <v>289</v>
      </c>
      <c r="H129" s="247">
        <v>1</v>
      </c>
      <c r="I129" s="248">
        <v>258</v>
      </c>
      <c r="J129" s="248">
        <f>ROUND(I129*H129,2)</f>
        <v>258</v>
      </c>
      <c r="K129" s="249"/>
      <c r="L129" s="250"/>
      <c r="M129" s="251" t="s">
        <v>1</v>
      </c>
      <c r="N129" s="252" t="s">
        <v>39</v>
      </c>
      <c r="O129" s="205">
        <v>0</v>
      </c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358</v>
      </c>
      <c r="AT129" s="207" t="s">
        <v>615</v>
      </c>
      <c r="AU129" s="207" t="s">
        <v>94</v>
      </c>
      <c r="AY129" s="17" t="s">
        <v>165</v>
      </c>
      <c r="BE129" s="208">
        <f>IF(N129="základná",J129,0)</f>
        <v>0</v>
      </c>
      <c r="BF129" s="208">
        <f>IF(N129="znížená",J129,0)</f>
        <v>258</v>
      </c>
      <c r="BG129" s="208">
        <f>IF(N129="zákl. prenesená",J129,0)</f>
        <v>0</v>
      </c>
      <c r="BH129" s="208">
        <f>IF(N129="zníž. prenesená",J129,0)</f>
        <v>0</v>
      </c>
      <c r="BI129" s="208">
        <f>IF(N129="nulová",J129,0)</f>
        <v>0</v>
      </c>
      <c r="BJ129" s="17" t="s">
        <v>94</v>
      </c>
      <c r="BK129" s="208">
        <f>ROUND(I129*H129,2)</f>
        <v>258</v>
      </c>
      <c r="BL129" s="17" t="s">
        <v>257</v>
      </c>
      <c r="BM129" s="207" t="s">
        <v>3287</v>
      </c>
    </row>
    <row r="130" spans="1:65" s="2" customFormat="1" ht="29.25">
      <c r="A130" s="31"/>
      <c r="B130" s="32"/>
      <c r="C130" s="33"/>
      <c r="D130" s="211" t="s">
        <v>1103</v>
      </c>
      <c r="E130" s="33"/>
      <c r="F130" s="253" t="s">
        <v>3288</v>
      </c>
      <c r="G130" s="33"/>
      <c r="H130" s="33"/>
      <c r="I130" s="33"/>
      <c r="J130" s="33"/>
      <c r="K130" s="33"/>
      <c r="L130" s="36"/>
      <c r="M130" s="254"/>
      <c r="N130" s="255"/>
      <c r="O130" s="72"/>
      <c r="P130" s="72"/>
      <c r="Q130" s="72"/>
      <c r="R130" s="72"/>
      <c r="S130" s="72"/>
      <c r="T130" s="73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1103</v>
      </c>
      <c r="AU130" s="17" t="s">
        <v>94</v>
      </c>
    </row>
    <row r="131" spans="1:65" s="2" customFormat="1" ht="16.5" customHeight="1">
      <c r="A131" s="31"/>
      <c r="B131" s="32"/>
      <c r="C131" s="243" t="s">
        <v>171</v>
      </c>
      <c r="D131" s="243" t="s">
        <v>615</v>
      </c>
      <c r="E131" s="244" t="s">
        <v>3289</v>
      </c>
      <c r="F131" s="245" t="s">
        <v>3290</v>
      </c>
      <c r="G131" s="246" t="s">
        <v>289</v>
      </c>
      <c r="H131" s="247">
        <v>1</v>
      </c>
      <c r="I131" s="248">
        <v>608.9</v>
      </c>
      <c r="J131" s="248">
        <f>ROUND(I131*H131,2)</f>
        <v>608.9</v>
      </c>
      <c r="K131" s="249"/>
      <c r="L131" s="250"/>
      <c r="M131" s="251" t="s">
        <v>1</v>
      </c>
      <c r="N131" s="252" t="s">
        <v>39</v>
      </c>
      <c r="O131" s="205">
        <v>0</v>
      </c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358</v>
      </c>
      <c r="AT131" s="207" t="s">
        <v>615</v>
      </c>
      <c r="AU131" s="207" t="s">
        <v>94</v>
      </c>
      <c r="AY131" s="17" t="s">
        <v>165</v>
      </c>
      <c r="BE131" s="208">
        <f>IF(N131="základná",J131,0)</f>
        <v>0</v>
      </c>
      <c r="BF131" s="208">
        <f>IF(N131="znížená",J131,0)</f>
        <v>608.9</v>
      </c>
      <c r="BG131" s="208">
        <f>IF(N131="zákl. prenesená",J131,0)</f>
        <v>0</v>
      </c>
      <c r="BH131" s="208">
        <f>IF(N131="zníž. prenesená",J131,0)</f>
        <v>0</v>
      </c>
      <c r="BI131" s="208">
        <f>IF(N131="nulová",J131,0)</f>
        <v>0</v>
      </c>
      <c r="BJ131" s="17" t="s">
        <v>94</v>
      </c>
      <c r="BK131" s="208">
        <f>ROUND(I131*H131,2)</f>
        <v>608.9</v>
      </c>
      <c r="BL131" s="17" t="s">
        <v>257</v>
      </c>
      <c r="BM131" s="207" t="s">
        <v>3291</v>
      </c>
    </row>
    <row r="132" spans="1:65" s="2" customFormat="1" ht="29.25">
      <c r="A132" s="31"/>
      <c r="B132" s="32"/>
      <c r="C132" s="33"/>
      <c r="D132" s="211" t="s">
        <v>1103</v>
      </c>
      <c r="E132" s="33"/>
      <c r="F132" s="253" t="s">
        <v>3292</v>
      </c>
      <c r="G132" s="33"/>
      <c r="H132" s="33"/>
      <c r="I132" s="33"/>
      <c r="J132" s="33"/>
      <c r="K132" s="33"/>
      <c r="L132" s="36"/>
      <c r="M132" s="254"/>
      <c r="N132" s="255"/>
      <c r="O132" s="72"/>
      <c r="P132" s="72"/>
      <c r="Q132" s="72"/>
      <c r="R132" s="72"/>
      <c r="S132" s="72"/>
      <c r="T132" s="73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7" t="s">
        <v>1103</v>
      </c>
      <c r="AU132" s="17" t="s">
        <v>94</v>
      </c>
    </row>
    <row r="133" spans="1:65" s="2" customFormat="1" ht="24.2" customHeight="1">
      <c r="A133" s="31"/>
      <c r="B133" s="32"/>
      <c r="C133" s="196" t="s">
        <v>190</v>
      </c>
      <c r="D133" s="196" t="s">
        <v>167</v>
      </c>
      <c r="E133" s="197" t="s">
        <v>3293</v>
      </c>
      <c r="F133" s="198" t="s">
        <v>3294</v>
      </c>
      <c r="G133" s="199" t="s">
        <v>289</v>
      </c>
      <c r="H133" s="200">
        <v>1</v>
      </c>
      <c r="I133" s="201">
        <v>933.18</v>
      </c>
      <c r="J133" s="201">
        <f>ROUND(I133*H133,2)</f>
        <v>933.18</v>
      </c>
      <c r="K133" s="202"/>
      <c r="L133" s="36"/>
      <c r="M133" s="203" t="s">
        <v>1</v>
      </c>
      <c r="N133" s="204" t="s">
        <v>39</v>
      </c>
      <c r="O133" s="205">
        <v>0</v>
      </c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257</v>
      </c>
      <c r="AT133" s="207" t="s">
        <v>167</v>
      </c>
      <c r="AU133" s="207" t="s">
        <v>94</v>
      </c>
      <c r="AY133" s="17" t="s">
        <v>165</v>
      </c>
      <c r="BE133" s="208">
        <f>IF(N133="základná",J133,0)</f>
        <v>0</v>
      </c>
      <c r="BF133" s="208">
        <f>IF(N133="znížená",J133,0)</f>
        <v>933.18</v>
      </c>
      <c r="BG133" s="208">
        <f>IF(N133="zákl. prenesená",J133,0)</f>
        <v>0</v>
      </c>
      <c r="BH133" s="208">
        <f>IF(N133="zníž. prenesená",J133,0)</f>
        <v>0</v>
      </c>
      <c r="BI133" s="208">
        <f>IF(N133="nulová",J133,0)</f>
        <v>0</v>
      </c>
      <c r="BJ133" s="17" t="s">
        <v>94</v>
      </c>
      <c r="BK133" s="208">
        <f>ROUND(I133*H133,2)</f>
        <v>933.18</v>
      </c>
      <c r="BL133" s="17" t="s">
        <v>257</v>
      </c>
      <c r="BM133" s="207" t="s">
        <v>3295</v>
      </c>
    </row>
    <row r="134" spans="1:65" s="12" customFormat="1" ht="25.9" customHeight="1">
      <c r="B134" s="181"/>
      <c r="C134" s="182"/>
      <c r="D134" s="183" t="s">
        <v>72</v>
      </c>
      <c r="E134" s="184" t="s">
        <v>615</v>
      </c>
      <c r="F134" s="184" t="s">
        <v>616</v>
      </c>
      <c r="G134" s="182"/>
      <c r="H134" s="182"/>
      <c r="I134" s="182"/>
      <c r="J134" s="185">
        <f>BK134</f>
        <v>755</v>
      </c>
      <c r="K134" s="182"/>
      <c r="L134" s="186"/>
      <c r="M134" s="187"/>
      <c r="N134" s="188"/>
      <c r="O134" s="188"/>
      <c r="P134" s="189">
        <f>P135</f>
        <v>1.4E-2</v>
      </c>
      <c r="Q134" s="188"/>
      <c r="R134" s="189">
        <f>R135</f>
        <v>0</v>
      </c>
      <c r="S134" s="188"/>
      <c r="T134" s="190">
        <f>T135</f>
        <v>0</v>
      </c>
      <c r="AR134" s="191" t="s">
        <v>180</v>
      </c>
      <c r="AT134" s="192" t="s">
        <v>72</v>
      </c>
      <c r="AU134" s="192" t="s">
        <v>73</v>
      </c>
      <c r="AY134" s="191" t="s">
        <v>165</v>
      </c>
      <c r="BK134" s="193">
        <f>BK135</f>
        <v>755</v>
      </c>
    </row>
    <row r="135" spans="1:65" s="12" customFormat="1" ht="22.9" customHeight="1">
      <c r="B135" s="181"/>
      <c r="C135" s="182"/>
      <c r="D135" s="183" t="s">
        <v>72</v>
      </c>
      <c r="E135" s="194" t="s">
        <v>2040</v>
      </c>
      <c r="F135" s="194" t="s">
        <v>2959</v>
      </c>
      <c r="G135" s="182"/>
      <c r="H135" s="182"/>
      <c r="I135" s="182"/>
      <c r="J135" s="195">
        <f>BK135</f>
        <v>755</v>
      </c>
      <c r="K135" s="182"/>
      <c r="L135" s="186"/>
      <c r="M135" s="187"/>
      <c r="N135" s="188"/>
      <c r="O135" s="188"/>
      <c r="P135" s="189">
        <f>SUM(P136:P137)</f>
        <v>1.4E-2</v>
      </c>
      <c r="Q135" s="188"/>
      <c r="R135" s="189">
        <f>SUM(R136:R137)</f>
        <v>0</v>
      </c>
      <c r="S135" s="188"/>
      <c r="T135" s="190">
        <f>SUM(T136:T137)</f>
        <v>0</v>
      </c>
      <c r="AR135" s="191" t="s">
        <v>180</v>
      </c>
      <c r="AT135" s="192" t="s">
        <v>72</v>
      </c>
      <c r="AU135" s="192" t="s">
        <v>81</v>
      </c>
      <c r="AY135" s="191" t="s">
        <v>165</v>
      </c>
      <c r="BK135" s="193">
        <f>SUM(BK136:BK137)</f>
        <v>755</v>
      </c>
    </row>
    <row r="136" spans="1:65" s="2" customFormat="1" ht="16.5" customHeight="1">
      <c r="A136" s="31"/>
      <c r="B136" s="32"/>
      <c r="C136" s="196" t="s">
        <v>194</v>
      </c>
      <c r="D136" s="196" t="s">
        <v>167</v>
      </c>
      <c r="E136" s="197" t="s">
        <v>3296</v>
      </c>
      <c r="F136" s="198" t="s">
        <v>3297</v>
      </c>
      <c r="G136" s="199" t="s">
        <v>2466</v>
      </c>
      <c r="H136" s="200">
        <v>1</v>
      </c>
      <c r="I136" s="201">
        <v>755</v>
      </c>
      <c r="J136" s="201">
        <f>ROUND(I136*H136,2)</f>
        <v>755</v>
      </c>
      <c r="K136" s="202"/>
      <c r="L136" s="36"/>
      <c r="M136" s="203" t="s">
        <v>1</v>
      </c>
      <c r="N136" s="204" t="s">
        <v>39</v>
      </c>
      <c r="O136" s="205">
        <v>1.4E-2</v>
      </c>
      <c r="P136" s="205">
        <f>O136*H136</f>
        <v>1.4E-2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7" t="s">
        <v>530</v>
      </c>
      <c r="AT136" s="207" t="s">
        <v>167</v>
      </c>
      <c r="AU136" s="207" t="s">
        <v>94</v>
      </c>
      <c r="AY136" s="17" t="s">
        <v>165</v>
      </c>
      <c r="BE136" s="208">
        <f>IF(N136="základná",J136,0)</f>
        <v>0</v>
      </c>
      <c r="BF136" s="208">
        <f>IF(N136="znížená",J136,0)</f>
        <v>755</v>
      </c>
      <c r="BG136" s="208">
        <f>IF(N136="zákl. prenesená",J136,0)</f>
        <v>0</v>
      </c>
      <c r="BH136" s="208">
        <f>IF(N136="zníž. prenesená",J136,0)</f>
        <v>0</v>
      </c>
      <c r="BI136" s="208">
        <f>IF(N136="nulová",J136,0)</f>
        <v>0</v>
      </c>
      <c r="BJ136" s="17" t="s">
        <v>94</v>
      </c>
      <c r="BK136" s="208">
        <f>ROUND(I136*H136,2)</f>
        <v>755</v>
      </c>
      <c r="BL136" s="17" t="s">
        <v>530</v>
      </c>
      <c r="BM136" s="207" t="s">
        <v>3298</v>
      </c>
    </row>
    <row r="137" spans="1:65" s="2" customFormat="1" ht="29.25">
      <c r="A137" s="31"/>
      <c r="B137" s="32"/>
      <c r="C137" s="33"/>
      <c r="D137" s="211" t="s">
        <v>1103</v>
      </c>
      <c r="E137" s="33"/>
      <c r="F137" s="253" t="s">
        <v>3299</v>
      </c>
      <c r="G137" s="33"/>
      <c r="H137" s="33"/>
      <c r="I137" s="33"/>
      <c r="J137" s="33"/>
      <c r="K137" s="33"/>
      <c r="L137" s="36"/>
      <c r="M137" s="254"/>
      <c r="N137" s="255"/>
      <c r="O137" s="72"/>
      <c r="P137" s="72"/>
      <c r="Q137" s="72"/>
      <c r="R137" s="72"/>
      <c r="S137" s="72"/>
      <c r="T137" s="73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7" t="s">
        <v>1103</v>
      </c>
      <c r="AU137" s="17" t="s">
        <v>94</v>
      </c>
    </row>
    <row r="138" spans="1:65" s="12" customFormat="1" ht="25.9" customHeight="1">
      <c r="B138" s="181"/>
      <c r="C138" s="182"/>
      <c r="D138" s="183" t="s">
        <v>72</v>
      </c>
      <c r="E138" s="184" t="s">
        <v>2315</v>
      </c>
      <c r="F138" s="184" t="s">
        <v>2904</v>
      </c>
      <c r="G138" s="182"/>
      <c r="H138" s="182"/>
      <c r="I138" s="182"/>
      <c r="J138" s="185">
        <f>BK138</f>
        <v>415.2</v>
      </c>
      <c r="K138" s="182"/>
      <c r="L138" s="186"/>
      <c r="M138" s="187"/>
      <c r="N138" s="188"/>
      <c r="O138" s="188"/>
      <c r="P138" s="189">
        <f>P139</f>
        <v>16.96</v>
      </c>
      <c r="Q138" s="188"/>
      <c r="R138" s="189">
        <f>R139</f>
        <v>0</v>
      </c>
      <c r="S138" s="188"/>
      <c r="T138" s="190">
        <f>T139</f>
        <v>0</v>
      </c>
      <c r="AR138" s="191" t="s">
        <v>171</v>
      </c>
      <c r="AT138" s="192" t="s">
        <v>72</v>
      </c>
      <c r="AU138" s="192" t="s">
        <v>73</v>
      </c>
      <c r="AY138" s="191" t="s">
        <v>165</v>
      </c>
      <c r="BK138" s="193">
        <f>BK139</f>
        <v>415.2</v>
      </c>
    </row>
    <row r="139" spans="1:65" s="2" customFormat="1" ht="37.9" customHeight="1">
      <c r="A139" s="31"/>
      <c r="B139" s="32"/>
      <c r="C139" s="196" t="s">
        <v>198</v>
      </c>
      <c r="D139" s="196" t="s">
        <v>167</v>
      </c>
      <c r="E139" s="197" t="s">
        <v>2905</v>
      </c>
      <c r="F139" s="198" t="s">
        <v>2906</v>
      </c>
      <c r="G139" s="199" t="s">
        <v>2319</v>
      </c>
      <c r="H139" s="200">
        <v>16</v>
      </c>
      <c r="I139" s="201">
        <v>25.95</v>
      </c>
      <c r="J139" s="201">
        <f>ROUND(I139*H139,2)</f>
        <v>415.2</v>
      </c>
      <c r="K139" s="202"/>
      <c r="L139" s="36"/>
      <c r="M139" s="203" t="s">
        <v>1</v>
      </c>
      <c r="N139" s="204" t="s">
        <v>39</v>
      </c>
      <c r="O139" s="205">
        <v>1.06</v>
      </c>
      <c r="P139" s="205">
        <f>O139*H139</f>
        <v>16.96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2907</v>
      </c>
      <c r="AT139" s="207" t="s">
        <v>167</v>
      </c>
      <c r="AU139" s="207" t="s">
        <v>81</v>
      </c>
      <c r="AY139" s="17" t="s">
        <v>165</v>
      </c>
      <c r="BE139" s="208">
        <f>IF(N139="základná",J139,0)</f>
        <v>0</v>
      </c>
      <c r="BF139" s="208">
        <f>IF(N139="znížená",J139,0)</f>
        <v>415.2</v>
      </c>
      <c r="BG139" s="208">
        <f>IF(N139="zákl. prenesená",J139,0)</f>
        <v>0</v>
      </c>
      <c r="BH139" s="208">
        <f>IF(N139="zníž. prenesená",J139,0)</f>
        <v>0</v>
      </c>
      <c r="BI139" s="208">
        <f>IF(N139="nulová",J139,0)</f>
        <v>0</v>
      </c>
      <c r="BJ139" s="17" t="s">
        <v>94</v>
      </c>
      <c r="BK139" s="208">
        <f>ROUND(I139*H139,2)</f>
        <v>415.2</v>
      </c>
      <c r="BL139" s="17" t="s">
        <v>2907</v>
      </c>
      <c r="BM139" s="207" t="s">
        <v>3300</v>
      </c>
    </row>
    <row r="140" spans="1:65" s="12" customFormat="1" ht="25.9" customHeight="1">
      <c r="B140" s="181"/>
      <c r="C140" s="182"/>
      <c r="D140" s="183" t="s">
        <v>72</v>
      </c>
      <c r="E140" s="184" t="s">
        <v>627</v>
      </c>
      <c r="F140" s="184" t="s">
        <v>628</v>
      </c>
      <c r="G140" s="182"/>
      <c r="H140" s="182"/>
      <c r="I140" s="182"/>
      <c r="J140" s="185">
        <f>BK140</f>
        <v>760.6</v>
      </c>
      <c r="K140" s="182"/>
      <c r="L140" s="186"/>
      <c r="M140" s="187"/>
      <c r="N140" s="188"/>
      <c r="O140" s="188"/>
      <c r="P140" s="189">
        <f>P141</f>
        <v>0</v>
      </c>
      <c r="Q140" s="188"/>
      <c r="R140" s="189">
        <f>R141</f>
        <v>0</v>
      </c>
      <c r="S140" s="188"/>
      <c r="T140" s="190">
        <f>T141</f>
        <v>0</v>
      </c>
      <c r="AR140" s="191" t="s">
        <v>171</v>
      </c>
      <c r="AT140" s="192" t="s">
        <v>72</v>
      </c>
      <c r="AU140" s="192" t="s">
        <v>73</v>
      </c>
      <c r="AY140" s="191" t="s">
        <v>165</v>
      </c>
      <c r="BK140" s="193">
        <f>BK141</f>
        <v>760.6</v>
      </c>
    </row>
    <row r="141" spans="1:65" s="2" customFormat="1" ht="37.9" customHeight="1">
      <c r="A141" s="31"/>
      <c r="B141" s="32"/>
      <c r="C141" s="196" t="s">
        <v>202</v>
      </c>
      <c r="D141" s="196" t="s">
        <v>167</v>
      </c>
      <c r="E141" s="197" t="s">
        <v>627</v>
      </c>
      <c r="F141" s="198" t="s">
        <v>3301</v>
      </c>
      <c r="G141" s="199" t="s">
        <v>631</v>
      </c>
      <c r="H141" s="200">
        <v>169.023</v>
      </c>
      <c r="I141" s="201">
        <v>4.5</v>
      </c>
      <c r="J141" s="201">
        <f>ROUND(I141*H141,2)</f>
        <v>760.6</v>
      </c>
      <c r="K141" s="202"/>
      <c r="L141" s="36"/>
      <c r="M141" s="239" t="s">
        <v>1</v>
      </c>
      <c r="N141" s="240" t="s">
        <v>39</v>
      </c>
      <c r="O141" s="241">
        <v>0</v>
      </c>
      <c r="P141" s="241">
        <f>O141*H141</f>
        <v>0</v>
      </c>
      <c r="Q141" s="241">
        <v>0</v>
      </c>
      <c r="R141" s="241">
        <f>Q141*H141</f>
        <v>0</v>
      </c>
      <c r="S141" s="241">
        <v>0</v>
      </c>
      <c r="T141" s="242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632</v>
      </c>
      <c r="AT141" s="207" t="s">
        <v>167</v>
      </c>
      <c r="AU141" s="207" t="s">
        <v>81</v>
      </c>
      <c r="AY141" s="17" t="s">
        <v>165</v>
      </c>
      <c r="BE141" s="208">
        <f>IF(N141="základná",J141,0)</f>
        <v>0</v>
      </c>
      <c r="BF141" s="208">
        <f>IF(N141="znížená",J141,0)</f>
        <v>760.6</v>
      </c>
      <c r="BG141" s="208">
        <f>IF(N141="zákl. prenesená",J141,0)</f>
        <v>0</v>
      </c>
      <c r="BH141" s="208">
        <f>IF(N141="zníž. prenesená",J141,0)</f>
        <v>0</v>
      </c>
      <c r="BI141" s="208">
        <f>IF(N141="nulová",J141,0)</f>
        <v>0</v>
      </c>
      <c r="BJ141" s="17" t="s">
        <v>94</v>
      </c>
      <c r="BK141" s="208">
        <f>ROUND(I141*H141,2)</f>
        <v>760.6</v>
      </c>
      <c r="BL141" s="17" t="s">
        <v>632</v>
      </c>
      <c r="BM141" s="207" t="s">
        <v>3302</v>
      </c>
    </row>
    <row r="142" spans="1:65" s="2" customFormat="1" ht="6.95" customHeight="1">
      <c r="A142" s="31"/>
      <c r="B142" s="55"/>
      <c r="C142" s="56"/>
      <c r="D142" s="56"/>
      <c r="E142" s="56"/>
      <c r="F142" s="56"/>
      <c r="G142" s="56"/>
      <c r="H142" s="56"/>
      <c r="I142" s="56"/>
      <c r="J142" s="56"/>
      <c r="K142" s="56"/>
      <c r="L142" s="36"/>
      <c r="M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</sheetData>
  <sheetProtection algorithmName="SHA-512" hashValue="6012AcgPaeEIPz7/NoYDAdIpuG0Dglir3QTjpE6nyEUkoGdPiuwdzD7fsboU4EmUqoXxXoyoNgpe/Jtr0EQipQ==" saltValue="eI26R1txHDHxvtpZOCuPr3HLB1Ux04HYK37VXFmuqv012+5VJgOwMyYbgcZ2Kj7VRaNsH0U14bHj/pJ30A4UDA==" spinCount="100000" sheet="1" objects="1" scenarios="1" formatColumns="0" formatRows="0" autoFilter="0"/>
  <autoFilter ref="C121:K14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124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3303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ROUND(J122, 2)</f>
        <v>25755.48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ROUND((SUM(BE122:BE137)),  2)</f>
        <v>0</v>
      </c>
      <c r="G33" s="132"/>
      <c r="H33" s="132"/>
      <c r="I33" s="133">
        <v>0.2</v>
      </c>
      <c r="J33" s="131">
        <f>ROUND(((SUM(BE122:BE137))*I33),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ROUND((SUM(BF122:BF137)),  2)</f>
        <v>25755.48</v>
      </c>
      <c r="G34" s="31"/>
      <c r="H34" s="31"/>
      <c r="I34" s="135">
        <v>0.2</v>
      </c>
      <c r="J34" s="134">
        <f>ROUND(((SUM(BF122:BF137))*I34),  2)</f>
        <v>5151.1000000000004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ROUND((SUM(BG122:BG137)),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ROUND((SUM(BH122:BH137)),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ROUND((SUM(BI122:BI137)),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30906.58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10 - Vzduchotechnika - rekuperácia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J122</f>
        <v>25755.48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136</v>
      </c>
      <c r="E97" s="161"/>
      <c r="F97" s="161"/>
      <c r="G97" s="161"/>
      <c r="H97" s="161"/>
      <c r="I97" s="161"/>
      <c r="J97" s="162">
        <f>J123</f>
        <v>23588.18</v>
      </c>
      <c r="K97" s="159"/>
      <c r="L97" s="163"/>
    </row>
    <row r="98" spans="1:31" s="10" customFormat="1" ht="19.899999999999999" customHeight="1">
      <c r="B98" s="164"/>
      <c r="C98" s="105"/>
      <c r="D98" s="165" t="s">
        <v>145</v>
      </c>
      <c r="E98" s="166"/>
      <c r="F98" s="166"/>
      <c r="G98" s="166"/>
      <c r="H98" s="166"/>
      <c r="I98" s="166"/>
      <c r="J98" s="167">
        <f>J124</f>
        <v>23588.18</v>
      </c>
      <c r="K98" s="105"/>
      <c r="L98" s="168"/>
    </row>
    <row r="99" spans="1:31" s="9" customFormat="1" ht="24.95" customHeight="1">
      <c r="B99" s="158"/>
      <c r="C99" s="159"/>
      <c r="D99" s="160" t="s">
        <v>148</v>
      </c>
      <c r="E99" s="161"/>
      <c r="F99" s="161"/>
      <c r="G99" s="161"/>
      <c r="H99" s="161"/>
      <c r="I99" s="161"/>
      <c r="J99" s="162">
        <f>J130</f>
        <v>455</v>
      </c>
      <c r="K99" s="159"/>
      <c r="L99" s="163"/>
    </row>
    <row r="100" spans="1:31" s="10" customFormat="1" ht="19.899999999999999" customHeight="1">
      <c r="B100" s="164"/>
      <c r="C100" s="105"/>
      <c r="D100" s="165" t="s">
        <v>2914</v>
      </c>
      <c r="E100" s="166"/>
      <c r="F100" s="166"/>
      <c r="G100" s="166"/>
      <c r="H100" s="166"/>
      <c r="I100" s="166"/>
      <c r="J100" s="167">
        <f>J131</f>
        <v>455</v>
      </c>
      <c r="K100" s="105"/>
      <c r="L100" s="168"/>
    </row>
    <row r="101" spans="1:31" s="9" customFormat="1" ht="24.95" customHeight="1">
      <c r="B101" s="158"/>
      <c r="C101" s="159"/>
      <c r="D101" s="160" t="s">
        <v>2659</v>
      </c>
      <c r="E101" s="161"/>
      <c r="F101" s="161"/>
      <c r="G101" s="161"/>
      <c r="H101" s="161"/>
      <c r="I101" s="161"/>
      <c r="J101" s="162">
        <f>J134</f>
        <v>622.79999999999995</v>
      </c>
      <c r="K101" s="159"/>
      <c r="L101" s="163"/>
    </row>
    <row r="102" spans="1:31" s="9" customFormat="1" ht="24.95" customHeight="1">
      <c r="B102" s="158"/>
      <c r="C102" s="159"/>
      <c r="D102" s="160" t="s">
        <v>150</v>
      </c>
      <c r="E102" s="161"/>
      <c r="F102" s="161"/>
      <c r="G102" s="161"/>
      <c r="H102" s="161"/>
      <c r="I102" s="161"/>
      <c r="J102" s="162">
        <f>J136</f>
        <v>1089.5</v>
      </c>
      <c r="K102" s="159"/>
      <c r="L102" s="163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3" t="s">
        <v>151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8" t="s">
        <v>13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6.25" customHeight="1">
      <c r="A112" s="31"/>
      <c r="B112" s="32"/>
      <c r="C112" s="33"/>
      <c r="D112" s="33"/>
      <c r="E112" s="309" t="str">
        <f>E7</f>
        <v>ZNÍŽENIE ENERGITECKEJ NÁROČNOSTI BUDOVY OcÚ S KULTÚRNYM DOMOM ZVONČIN</v>
      </c>
      <c r="F112" s="310"/>
      <c r="G112" s="310"/>
      <c r="H112" s="310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8" t="s">
        <v>126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65" t="str">
        <f>E9</f>
        <v>10 - Vzduchotechnika - rekuperácia</v>
      </c>
      <c r="F114" s="311"/>
      <c r="G114" s="311"/>
      <c r="H114" s="311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8" t="s">
        <v>17</v>
      </c>
      <c r="D116" s="33"/>
      <c r="E116" s="33"/>
      <c r="F116" s="26" t="str">
        <f>F12</f>
        <v>ZVONČIN</v>
      </c>
      <c r="G116" s="33"/>
      <c r="H116" s="33"/>
      <c r="I116" s="28" t="s">
        <v>19</v>
      </c>
      <c r="J116" s="67" t="str">
        <f>IF(J12="","",J12)</f>
        <v>24. 4. 2023</v>
      </c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8" t="s">
        <v>21</v>
      </c>
      <c r="D118" s="33"/>
      <c r="E118" s="33"/>
      <c r="F118" s="26" t="str">
        <f>E15</f>
        <v>Obec Zvončín</v>
      </c>
      <c r="G118" s="33"/>
      <c r="H118" s="33"/>
      <c r="I118" s="28" t="s">
        <v>27</v>
      </c>
      <c r="J118" s="29" t="str">
        <f>E21</f>
        <v>HR PROJECT, s.r.o.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8" t="s">
        <v>25</v>
      </c>
      <c r="D119" s="33"/>
      <c r="E119" s="33"/>
      <c r="F119" s="26" t="str">
        <f>IF(E18="","",E18)</f>
        <v xml:space="preserve"> </v>
      </c>
      <c r="G119" s="33"/>
      <c r="H119" s="33"/>
      <c r="I119" s="28" t="s">
        <v>30</v>
      </c>
      <c r="J119" s="29" t="str">
        <f>E24</f>
        <v>Vladimír Pilnik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9"/>
      <c r="B121" s="170"/>
      <c r="C121" s="171" t="s">
        <v>152</v>
      </c>
      <c r="D121" s="172" t="s">
        <v>58</v>
      </c>
      <c r="E121" s="172" t="s">
        <v>54</v>
      </c>
      <c r="F121" s="172" t="s">
        <v>55</v>
      </c>
      <c r="G121" s="172" t="s">
        <v>153</v>
      </c>
      <c r="H121" s="172" t="s">
        <v>154</v>
      </c>
      <c r="I121" s="172" t="s">
        <v>155</v>
      </c>
      <c r="J121" s="173" t="s">
        <v>130</v>
      </c>
      <c r="K121" s="174" t="s">
        <v>156</v>
      </c>
      <c r="L121" s="175"/>
      <c r="M121" s="76" t="s">
        <v>1</v>
      </c>
      <c r="N121" s="77" t="s">
        <v>37</v>
      </c>
      <c r="O121" s="77" t="s">
        <v>157</v>
      </c>
      <c r="P121" s="77" t="s">
        <v>158</v>
      </c>
      <c r="Q121" s="77" t="s">
        <v>159</v>
      </c>
      <c r="R121" s="77" t="s">
        <v>160</v>
      </c>
      <c r="S121" s="77" t="s">
        <v>161</v>
      </c>
      <c r="T121" s="78" t="s">
        <v>162</v>
      </c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</row>
    <row r="122" spans="1:65" s="2" customFormat="1" ht="22.9" customHeight="1">
      <c r="A122" s="31"/>
      <c r="B122" s="32"/>
      <c r="C122" s="83" t="s">
        <v>131</v>
      </c>
      <c r="D122" s="33"/>
      <c r="E122" s="33"/>
      <c r="F122" s="33"/>
      <c r="G122" s="33"/>
      <c r="H122" s="33"/>
      <c r="I122" s="33"/>
      <c r="J122" s="176">
        <f>BK122</f>
        <v>25755.48</v>
      </c>
      <c r="K122" s="33"/>
      <c r="L122" s="36"/>
      <c r="M122" s="79"/>
      <c r="N122" s="177"/>
      <c r="O122" s="80"/>
      <c r="P122" s="178">
        <f>P123+P130+P134+P136</f>
        <v>25.454000000000001</v>
      </c>
      <c r="Q122" s="80"/>
      <c r="R122" s="178">
        <f>R123+R130+R134+R136</f>
        <v>0</v>
      </c>
      <c r="S122" s="80"/>
      <c r="T122" s="179">
        <f>T123+T130+T134+T136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7" t="s">
        <v>72</v>
      </c>
      <c r="AU122" s="17" t="s">
        <v>132</v>
      </c>
      <c r="BK122" s="180">
        <f>BK123+BK130+BK134+BK136</f>
        <v>25755.48</v>
      </c>
    </row>
    <row r="123" spans="1:65" s="12" customFormat="1" ht="25.9" customHeight="1">
      <c r="B123" s="181"/>
      <c r="C123" s="182"/>
      <c r="D123" s="183" t="s">
        <v>72</v>
      </c>
      <c r="E123" s="184" t="s">
        <v>402</v>
      </c>
      <c r="F123" s="184" t="s">
        <v>403</v>
      </c>
      <c r="G123" s="182"/>
      <c r="H123" s="182"/>
      <c r="I123" s="182"/>
      <c r="J123" s="185">
        <f>BK123</f>
        <v>23588.18</v>
      </c>
      <c r="K123" s="182"/>
      <c r="L123" s="186"/>
      <c r="M123" s="187"/>
      <c r="N123" s="188"/>
      <c r="O123" s="188"/>
      <c r="P123" s="189">
        <f>P124</f>
        <v>0</v>
      </c>
      <c r="Q123" s="188"/>
      <c r="R123" s="189">
        <f>R124</f>
        <v>0</v>
      </c>
      <c r="S123" s="188"/>
      <c r="T123" s="190">
        <f>T124</f>
        <v>0</v>
      </c>
      <c r="AR123" s="191" t="s">
        <v>94</v>
      </c>
      <c r="AT123" s="192" t="s">
        <v>72</v>
      </c>
      <c r="AU123" s="192" t="s">
        <v>73</v>
      </c>
      <c r="AY123" s="191" t="s">
        <v>165</v>
      </c>
      <c r="BK123" s="193">
        <f>BK124</f>
        <v>23588.18</v>
      </c>
    </row>
    <row r="124" spans="1:65" s="12" customFormat="1" ht="22.9" customHeight="1">
      <c r="B124" s="181"/>
      <c r="C124" s="182"/>
      <c r="D124" s="183" t="s">
        <v>72</v>
      </c>
      <c r="E124" s="194" t="s">
        <v>575</v>
      </c>
      <c r="F124" s="194" t="s">
        <v>576</v>
      </c>
      <c r="G124" s="182"/>
      <c r="H124" s="182"/>
      <c r="I124" s="182"/>
      <c r="J124" s="195">
        <f>BK124</f>
        <v>23588.18</v>
      </c>
      <c r="K124" s="182"/>
      <c r="L124" s="186"/>
      <c r="M124" s="187"/>
      <c r="N124" s="188"/>
      <c r="O124" s="188"/>
      <c r="P124" s="189">
        <f>SUM(P125:P129)</f>
        <v>0</v>
      </c>
      <c r="Q124" s="188"/>
      <c r="R124" s="189">
        <f>SUM(R125:R129)</f>
        <v>0</v>
      </c>
      <c r="S124" s="188"/>
      <c r="T124" s="190">
        <f>SUM(T125:T129)</f>
        <v>0</v>
      </c>
      <c r="AR124" s="191" t="s">
        <v>94</v>
      </c>
      <c r="AT124" s="192" t="s">
        <v>72</v>
      </c>
      <c r="AU124" s="192" t="s">
        <v>81</v>
      </c>
      <c r="AY124" s="191" t="s">
        <v>165</v>
      </c>
      <c r="BK124" s="193">
        <f>SUM(BK125:BK129)</f>
        <v>23588.18</v>
      </c>
    </row>
    <row r="125" spans="1:65" s="2" customFormat="1" ht="16.5" customHeight="1">
      <c r="A125" s="31"/>
      <c r="B125" s="32"/>
      <c r="C125" s="196" t="s">
        <v>81</v>
      </c>
      <c r="D125" s="196" t="s">
        <v>167</v>
      </c>
      <c r="E125" s="197" t="s">
        <v>3304</v>
      </c>
      <c r="F125" s="198" t="s">
        <v>3279</v>
      </c>
      <c r="G125" s="199" t="s">
        <v>289</v>
      </c>
      <c r="H125" s="200">
        <v>1</v>
      </c>
      <c r="I125" s="201">
        <v>2023</v>
      </c>
      <c r="J125" s="201">
        <f>ROUND(I125*H125,2)</f>
        <v>2023</v>
      </c>
      <c r="K125" s="202"/>
      <c r="L125" s="36"/>
      <c r="M125" s="203" t="s">
        <v>1</v>
      </c>
      <c r="N125" s="204" t="s">
        <v>39</v>
      </c>
      <c r="O125" s="205">
        <v>0</v>
      </c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7" t="s">
        <v>257</v>
      </c>
      <c r="AT125" s="207" t="s">
        <v>167</v>
      </c>
      <c r="AU125" s="207" t="s">
        <v>94</v>
      </c>
      <c r="AY125" s="17" t="s">
        <v>165</v>
      </c>
      <c r="BE125" s="208">
        <f>IF(N125="základná",J125,0)</f>
        <v>0</v>
      </c>
      <c r="BF125" s="208">
        <f>IF(N125="znížená",J125,0)</f>
        <v>2023</v>
      </c>
      <c r="BG125" s="208">
        <f>IF(N125="zákl. prenesená",J125,0)</f>
        <v>0</v>
      </c>
      <c r="BH125" s="208">
        <f>IF(N125="zníž. prenesená",J125,0)</f>
        <v>0</v>
      </c>
      <c r="BI125" s="208">
        <f>IF(N125="nulová",J125,0)</f>
        <v>0</v>
      </c>
      <c r="BJ125" s="17" t="s">
        <v>94</v>
      </c>
      <c r="BK125" s="208">
        <f>ROUND(I125*H125,2)</f>
        <v>2023</v>
      </c>
      <c r="BL125" s="17" t="s">
        <v>257</v>
      </c>
      <c r="BM125" s="207" t="s">
        <v>3280</v>
      </c>
    </row>
    <row r="126" spans="1:65" s="2" customFormat="1" ht="68.25">
      <c r="A126" s="31"/>
      <c r="B126" s="32"/>
      <c r="C126" s="33"/>
      <c r="D126" s="211" t="s">
        <v>1103</v>
      </c>
      <c r="E126" s="33"/>
      <c r="F126" s="253" t="s">
        <v>3281</v>
      </c>
      <c r="G126" s="33"/>
      <c r="H126" s="33"/>
      <c r="I126" s="33"/>
      <c r="J126" s="33"/>
      <c r="K126" s="33"/>
      <c r="L126" s="36"/>
      <c r="M126" s="254"/>
      <c r="N126" s="255"/>
      <c r="O126" s="72"/>
      <c r="P126" s="72"/>
      <c r="Q126" s="72"/>
      <c r="R126" s="72"/>
      <c r="S126" s="72"/>
      <c r="T126" s="73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1103</v>
      </c>
      <c r="AU126" s="17" t="s">
        <v>94</v>
      </c>
    </row>
    <row r="127" spans="1:65" s="2" customFormat="1" ht="24.2" customHeight="1">
      <c r="A127" s="31"/>
      <c r="B127" s="32"/>
      <c r="C127" s="243" t="s">
        <v>94</v>
      </c>
      <c r="D127" s="243" t="s">
        <v>615</v>
      </c>
      <c r="E127" s="244" t="s">
        <v>3305</v>
      </c>
      <c r="F127" s="245" t="s">
        <v>3306</v>
      </c>
      <c r="G127" s="246" t="s">
        <v>289</v>
      </c>
      <c r="H127" s="247">
        <v>17</v>
      </c>
      <c r="I127" s="248">
        <v>1190</v>
      </c>
      <c r="J127" s="248">
        <f>ROUND(I127*H127,2)</f>
        <v>20230</v>
      </c>
      <c r="K127" s="249"/>
      <c r="L127" s="250"/>
      <c r="M127" s="251" t="s">
        <v>1</v>
      </c>
      <c r="N127" s="252" t="s">
        <v>39</v>
      </c>
      <c r="O127" s="205">
        <v>0</v>
      </c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7" t="s">
        <v>358</v>
      </c>
      <c r="AT127" s="207" t="s">
        <v>615</v>
      </c>
      <c r="AU127" s="207" t="s">
        <v>94</v>
      </c>
      <c r="AY127" s="17" t="s">
        <v>165</v>
      </c>
      <c r="BE127" s="208">
        <f>IF(N127="základná",J127,0)</f>
        <v>0</v>
      </c>
      <c r="BF127" s="208">
        <f>IF(N127="znížená",J127,0)</f>
        <v>20230</v>
      </c>
      <c r="BG127" s="208">
        <f>IF(N127="zákl. prenesená",J127,0)</f>
        <v>0</v>
      </c>
      <c r="BH127" s="208">
        <f>IF(N127="zníž. prenesená",J127,0)</f>
        <v>0</v>
      </c>
      <c r="BI127" s="208">
        <f>IF(N127="nulová",J127,0)</f>
        <v>0</v>
      </c>
      <c r="BJ127" s="17" t="s">
        <v>94</v>
      </c>
      <c r="BK127" s="208">
        <f>ROUND(I127*H127,2)</f>
        <v>20230</v>
      </c>
      <c r="BL127" s="17" t="s">
        <v>257</v>
      </c>
      <c r="BM127" s="207" t="s">
        <v>3284</v>
      </c>
    </row>
    <row r="128" spans="1:65" s="2" customFormat="1" ht="68.25">
      <c r="A128" s="31"/>
      <c r="B128" s="32"/>
      <c r="C128" s="33"/>
      <c r="D128" s="211" t="s">
        <v>1103</v>
      </c>
      <c r="E128" s="33"/>
      <c r="F128" s="253" t="s">
        <v>3281</v>
      </c>
      <c r="G128" s="33"/>
      <c r="H128" s="33"/>
      <c r="I128" s="33"/>
      <c r="J128" s="33"/>
      <c r="K128" s="33"/>
      <c r="L128" s="36"/>
      <c r="M128" s="254"/>
      <c r="N128" s="255"/>
      <c r="O128" s="72"/>
      <c r="P128" s="72"/>
      <c r="Q128" s="72"/>
      <c r="R128" s="72"/>
      <c r="S128" s="72"/>
      <c r="T128" s="73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7" t="s">
        <v>1103</v>
      </c>
      <c r="AU128" s="17" t="s">
        <v>94</v>
      </c>
    </row>
    <row r="129" spans="1:65" s="2" customFormat="1" ht="24.2" customHeight="1">
      <c r="A129" s="31"/>
      <c r="B129" s="32"/>
      <c r="C129" s="196" t="s">
        <v>180</v>
      </c>
      <c r="D129" s="196" t="s">
        <v>167</v>
      </c>
      <c r="E129" s="197" t="s">
        <v>3307</v>
      </c>
      <c r="F129" s="198" t="s">
        <v>3294</v>
      </c>
      <c r="G129" s="199" t="s">
        <v>289</v>
      </c>
      <c r="H129" s="200">
        <v>1</v>
      </c>
      <c r="I129" s="201">
        <v>1335.18</v>
      </c>
      <c r="J129" s="201">
        <f>ROUND(I129*H129,2)</f>
        <v>1335.18</v>
      </c>
      <c r="K129" s="202"/>
      <c r="L129" s="36"/>
      <c r="M129" s="203" t="s">
        <v>1</v>
      </c>
      <c r="N129" s="204" t="s">
        <v>39</v>
      </c>
      <c r="O129" s="205">
        <v>0</v>
      </c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257</v>
      </c>
      <c r="AT129" s="207" t="s">
        <v>167</v>
      </c>
      <c r="AU129" s="207" t="s">
        <v>94</v>
      </c>
      <c r="AY129" s="17" t="s">
        <v>165</v>
      </c>
      <c r="BE129" s="208">
        <f>IF(N129="základná",J129,0)</f>
        <v>0</v>
      </c>
      <c r="BF129" s="208">
        <f>IF(N129="znížená",J129,0)</f>
        <v>1335.18</v>
      </c>
      <c r="BG129" s="208">
        <f>IF(N129="zákl. prenesená",J129,0)</f>
        <v>0</v>
      </c>
      <c r="BH129" s="208">
        <f>IF(N129="zníž. prenesená",J129,0)</f>
        <v>0</v>
      </c>
      <c r="BI129" s="208">
        <f>IF(N129="nulová",J129,0)</f>
        <v>0</v>
      </c>
      <c r="BJ129" s="17" t="s">
        <v>94</v>
      </c>
      <c r="BK129" s="208">
        <f>ROUND(I129*H129,2)</f>
        <v>1335.18</v>
      </c>
      <c r="BL129" s="17" t="s">
        <v>257</v>
      </c>
      <c r="BM129" s="207" t="s">
        <v>3295</v>
      </c>
    </row>
    <row r="130" spans="1:65" s="12" customFormat="1" ht="25.9" customHeight="1">
      <c r="B130" s="181"/>
      <c r="C130" s="182"/>
      <c r="D130" s="183" t="s">
        <v>72</v>
      </c>
      <c r="E130" s="184" t="s">
        <v>615</v>
      </c>
      <c r="F130" s="184" t="s">
        <v>616</v>
      </c>
      <c r="G130" s="182"/>
      <c r="H130" s="182"/>
      <c r="I130" s="182"/>
      <c r="J130" s="185">
        <f>BK130</f>
        <v>455</v>
      </c>
      <c r="K130" s="182"/>
      <c r="L130" s="186"/>
      <c r="M130" s="187"/>
      <c r="N130" s="188"/>
      <c r="O130" s="188"/>
      <c r="P130" s="189">
        <f>P131</f>
        <v>1.4E-2</v>
      </c>
      <c r="Q130" s="188"/>
      <c r="R130" s="189">
        <f>R131</f>
        <v>0</v>
      </c>
      <c r="S130" s="188"/>
      <c r="T130" s="190">
        <f>T131</f>
        <v>0</v>
      </c>
      <c r="AR130" s="191" t="s">
        <v>180</v>
      </c>
      <c r="AT130" s="192" t="s">
        <v>72</v>
      </c>
      <c r="AU130" s="192" t="s">
        <v>73</v>
      </c>
      <c r="AY130" s="191" t="s">
        <v>165</v>
      </c>
      <c r="BK130" s="193">
        <f>BK131</f>
        <v>455</v>
      </c>
    </row>
    <row r="131" spans="1:65" s="12" customFormat="1" ht="22.9" customHeight="1">
      <c r="B131" s="181"/>
      <c r="C131" s="182"/>
      <c r="D131" s="183" t="s">
        <v>72</v>
      </c>
      <c r="E131" s="194" t="s">
        <v>2040</v>
      </c>
      <c r="F131" s="194" t="s">
        <v>2959</v>
      </c>
      <c r="G131" s="182"/>
      <c r="H131" s="182"/>
      <c r="I131" s="182"/>
      <c r="J131" s="195">
        <f>BK131</f>
        <v>455</v>
      </c>
      <c r="K131" s="182"/>
      <c r="L131" s="186"/>
      <c r="M131" s="187"/>
      <c r="N131" s="188"/>
      <c r="O131" s="188"/>
      <c r="P131" s="189">
        <f>SUM(P132:P133)</f>
        <v>1.4E-2</v>
      </c>
      <c r="Q131" s="188"/>
      <c r="R131" s="189">
        <f>SUM(R132:R133)</f>
        <v>0</v>
      </c>
      <c r="S131" s="188"/>
      <c r="T131" s="190">
        <f>SUM(T132:T133)</f>
        <v>0</v>
      </c>
      <c r="AR131" s="191" t="s">
        <v>180</v>
      </c>
      <c r="AT131" s="192" t="s">
        <v>72</v>
      </c>
      <c r="AU131" s="192" t="s">
        <v>81</v>
      </c>
      <c r="AY131" s="191" t="s">
        <v>165</v>
      </c>
      <c r="BK131" s="193">
        <f>SUM(BK132:BK133)</f>
        <v>455</v>
      </c>
    </row>
    <row r="132" spans="1:65" s="2" customFormat="1" ht="16.5" customHeight="1">
      <c r="A132" s="31"/>
      <c r="B132" s="32"/>
      <c r="C132" s="196" t="s">
        <v>171</v>
      </c>
      <c r="D132" s="196" t="s">
        <v>167</v>
      </c>
      <c r="E132" s="197" t="s">
        <v>3296</v>
      </c>
      <c r="F132" s="198" t="s">
        <v>3297</v>
      </c>
      <c r="G132" s="199" t="s">
        <v>2466</v>
      </c>
      <c r="H132" s="200">
        <v>1</v>
      </c>
      <c r="I132" s="201">
        <v>455</v>
      </c>
      <c r="J132" s="201">
        <f>ROUND(I132*H132,2)</f>
        <v>455</v>
      </c>
      <c r="K132" s="202"/>
      <c r="L132" s="36"/>
      <c r="M132" s="203" t="s">
        <v>1</v>
      </c>
      <c r="N132" s="204" t="s">
        <v>39</v>
      </c>
      <c r="O132" s="205">
        <v>1.4E-2</v>
      </c>
      <c r="P132" s="205">
        <f>O132*H132</f>
        <v>1.4E-2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530</v>
      </c>
      <c r="AT132" s="207" t="s">
        <v>167</v>
      </c>
      <c r="AU132" s="207" t="s">
        <v>94</v>
      </c>
      <c r="AY132" s="17" t="s">
        <v>165</v>
      </c>
      <c r="BE132" s="208">
        <f>IF(N132="základná",J132,0)</f>
        <v>0</v>
      </c>
      <c r="BF132" s="208">
        <f>IF(N132="znížená",J132,0)</f>
        <v>455</v>
      </c>
      <c r="BG132" s="208">
        <f>IF(N132="zákl. prenesená",J132,0)</f>
        <v>0</v>
      </c>
      <c r="BH132" s="208">
        <f>IF(N132="zníž. prenesená",J132,0)</f>
        <v>0</v>
      </c>
      <c r="BI132" s="208">
        <f>IF(N132="nulová",J132,0)</f>
        <v>0</v>
      </c>
      <c r="BJ132" s="17" t="s">
        <v>94</v>
      </c>
      <c r="BK132" s="208">
        <f>ROUND(I132*H132,2)</f>
        <v>455</v>
      </c>
      <c r="BL132" s="17" t="s">
        <v>530</v>
      </c>
      <c r="BM132" s="207" t="s">
        <v>3298</v>
      </c>
    </row>
    <row r="133" spans="1:65" s="2" customFormat="1" ht="29.25">
      <c r="A133" s="31"/>
      <c r="B133" s="32"/>
      <c r="C133" s="33"/>
      <c r="D133" s="211" t="s">
        <v>1103</v>
      </c>
      <c r="E133" s="33"/>
      <c r="F133" s="253" t="s">
        <v>3299</v>
      </c>
      <c r="G133" s="33"/>
      <c r="H133" s="33"/>
      <c r="I133" s="33"/>
      <c r="J133" s="33"/>
      <c r="K133" s="33"/>
      <c r="L133" s="36"/>
      <c r="M133" s="254"/>
      <c r="N133" s="255"/>
      <c r="O133" s="72"/>
      <c r="P133" s="72"/>
      <c r="Q133" s="72"/>
      <c r="R133" s="72"/>
      <c r="S133" s="72"/>
      <c r="T133" s="73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1103</v>
      </c>
      <c r="AU133" s="17" t="s">
        <v>94</v>
      </c>
    </row>
    <row r="134" spans="1:65" s="12" customFormat="1" ht="25.9" customHeight="1">
      <c r="B134" s="181"/>
      <c r="C134" s="182"/>
      <c r="D134" s="183" t="s">
        <v>72</v>
      </c>
      <c r="E134" s="184" t="s">
        <v>2315</v>
      </c>
      <c r="F134" s="184" t="s">
        <v>2904</v>
      </c>
      <c r="G134" s="182"/>
      <c r="H134" s="182"/>
      <c r="I134" s="182"/>
      <c r="J134" s="185">
        <f>BK134</f>
        <v>622.79999999999995</v>
      </c>
      <c r="K134" s="182"/>
      <c r="L134" s="186"/>
      <c r="M134" s="187"/>
      <c r="N134" s="188"/>
      <c r="O134" s="188"/>
      <c r="P134" s="189">
        <f>P135</f>
        <v>25.44</v>
      </c>
      <c r="Q134" s="188"/>
      <c r="R134" s="189">
        <f>R135</f>
        <v>0</v>
      </c>
      <c r="S134" s="188"/>
      <c r="T134" s="190">
        <f>T135</f>
        <v>0</v>
      </c>
      <c r="AR134" s="191" t="s">
        <v>171</v>
      </c>
      <c r="AT134" s="192" t="s">
        <v>72</v>
      </c>
      <c r="AU134" s="192" t="s">
        <v>73</v>
      </c>
      <c r="AY134" s="191" t="s">
        <v>165</v>
      </c>
      <c r="BK134" s="193">
        <f>BK135</f>
        <v>622.79999999999995</v>
      </c>
    </row>
    <row r="135" spans="1:65" s="2" customFormat="1" ht="37.9" customHeight="1">
      <c r="A135" s="31"/>
      <c r="B135" s="32"/>
      <c r="C135" s="196" t="s">
        <v>190</v>
      </c>
      <c r="D135" s="196" t="s">
        <v>167</v>
      </c>
      <c r="E135" s="197" t="s">
        <v>2905</v>
      </c>
      <c r="F135" s="198" t="s">
        <v>2906</v>
      </c>
      <c r="G135" s="199" t="s">
        <v>2319</v>
      </c>
      <c r="H135" s="200">
        <v>24</v>
      </c>
      <c r="I135" s="201">
        <v>25.95</v>
      </c>
      <c r="J135" s="201">
        <f>ROUND(I135*H135,2)</f>
        <v>622.79999999999995</v>
      </c>
      <c r="K135" s="202"/>
      <c r="L135" s="36"/>
      <c r="M135" s="203" t="s">
        <v>1</v>
      </c>
      <c r="N135" s="204" t="s">
        <v>39</v>
      </c>
      <c r="O135" s="205">
        <v>1.06</v>
      </c>
      <c r="P135" s="205">
        <f>O135*H135</f>
        <v>25.44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2907</v>
      </c>
      <c r="AT135" s="207" t="s">
        <v>167</v>
      </c>
      <c r="AU135" s="207" t="s">
        <v>81</v>
      </c>
      <c r="AY135" s="17" t="s">
        <v>165</v>
      </c>
      <c r="BE135" s="208">
        <f>IF(N135="základná",J135,0)</f>
        <v>0</v>
      </c>
      <c r="BF135" s="208">
        <f>IF(N135="znížená",J135,0)</f>
        <v>622.79999999999995</v>
      </c>
      <c r="BG135" s="208">
        <f>IF(N135="zákl. prenesená",J135,0)</f>
        <v>0</v>
      </c>
      <c r="BH135" s="208">
        <f>IF(N135="zníž. prenesená",J135,0)</f>
        <v>0</v>
      </c>
      <c r="BI135" s="208">
        <f>IF(N135="nulová",J135,0)</f>
        <v>0</v>
      </c>
      <c r="BJ135" s="17" t="s">
        <v>94</v>
      </c>
      <c r="BK135" s="208">
        <f>ROUND(I135*H135,2)</f>
        <v>622.79999999999995</v>
      </c>
      <c r="BL135" s="17" t="s">
        <v>2907</v>
      </c>
      <c r="BM135" s="207" t="s">
        <v>3300</v>
      </c>
    </row>
    <row r="136" spans="1:65" s="12" customFormat="1" ht="25.9" customHeight="1">
      <c r="B136" s="181"/>
      <c r="C136" s="182"/>
      <c r="D136" s="183" t="s">
        <v>72</v>
      </c>
      <c r="E136" s="184" t="s">
        <v>627</v>
      </c>
      <c r="F136" s="184" t="s">
        <v>628</v>
      </c>
      <c r="G136" s="182"/>
      <c r="H136" s="182"/>
      <c r="I136" s="182"/>
      <c r="J136" s="185">
        <f>BK136</f>
        <v>1089.5</v>
      </c>
      <c r="K136" s="182"/>
      <c r="L136" s="186"/>
      <c r="M136" s="187"/>
      <c r="N136" s="188"/>
      <c r="O136" s="188"/>
      <c r="P136" s="189">
        <f>P137</f>
        <v>0</v>
      </c>
      <c r="Q136" s="188"/>
      <c r="R136" s="189">
        <f>R137</f>
        <v>0</v>
      </c>
      <c r="S136" s="188"/>
      <c r="T136" s="190">
        <f>T137</f>
        <v>0</v>
      </c>
      <c r="AR136" s="191" t="s">
        <v>171</v>
      </c>
      <c r="AT136" s="192" t="s">
        <v>72</v>
      </c>
      <c r="AU136" s="192" t="s">
        <v>73</v>
      </c>
      <c r="AY136" s="191" t="s">
        <v>165</v>
      </c>
      <c r="BK136" s="193">
        <f>BK137</f>
        <v>1089.5</v>
      </c>
    </row>
    <row r="137" spans="1:65" s="2" customFormat="1" ht="37.9" customHeight="1">
      <c r="A137" s="31"/>
      <c r="B137" s="32"/>
      <c r="C137" s="196" t="s">
        <v>194</v>
      </c>
      <c r="D137" s="196" t="s">
        <v>167</v>
      </c>
      <c r="E137" s="197" t="s">
        <v>627</v>
      </c>
      <c r="F137" s="198" t="s">
        <v>3301</v>
      </c>
      <c r="G137" s="199" t="s">
        <v>631</v>
      </c>
      <c r="H137" s="200">
        <v>242.11</v>
      </c>
      <c r="I137" s="201">
        <v>4.5</v>
      </c>
      <c r="J137" s="201">
        <f>ROUND(I137*H137,2)</f>
        <v>1089.5</v>
      </c>
      <c r="K137" s="202"/>
      <c r="L137" s="36"/>
      <c r="M137" s="239" t="s">
        <v>1</v>
      </c>
      <c r="N137" s="240" t="s">
        <v>39</v>
      </c>
      <c r="O137" s="241">
        <v>0</v>
      </c>
      <c r="P137" s="241">
        <f>O137*H137</f>
        <v>0</v>
      </c>
      <c r="Q137" s="241">
        <v>0</v>
      </c>
      <c r="R137" s="241">
        <f>Q137*H137</f>
        <v>0</v>
      </c>
      <c r="S137" s="241">
        <v>0</v>
      </c>
      <c r="T137" s="242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632</v>
      </c>
      <c r="AT137" s="207" t="s">
        <v>167</v>
      </c>
      <c r="AU137" s="207" t="s">
        <v>81</v>
      </c>
      <c r="AY137" s="17" t="s">
        <v>165</v>
      </c>
      <c r="BE137" s="208">
        <f>IF(N137="základná",J137,0)</f>
        <v>0</v>
      </c>
      <c r="BF137" s="208">
        <f>IF(N137="znížená",J137,0)</f>
        <v>1089.5</v>
      </c>
      <c r="BG137" s="208">
        <f>IF(N137="zákl. prenesená",J137,0)</f>
        <v>0</v>
      </c>
      <c r="BH137" s="208">
        <f>IF(N137="zníž. prenesená",J137,0)</f>
        <v>0</v>
      </c>
      <c r="BI137" s="208">
        <f>IF(N137="nulová",J137,0)</f>
        <v>0</v>
      </c>
      <c r="BJ137" s="17" t="s">
        <v>94</v>
      </c>
      <c r="BK137" s="208">
        <f>ROUND(I137*H137,2)</f>
        <v>1089.5</v>
      </c>
      <c r="BL137" s="17" t="s">
        <v>632</v>
      </c>
      <c r="BM137" s="207" t="s">
        <v>3302</v>
      </c>
    </row>
    <row r="138" spans="1:65" s="2" customFormat="1" ht="6.95" customHeight="1">
      <c r="A138" s="31"/>
      <c r="B138" s="55"/>
      <c r="C138" s="56"/>
      <c r="D138" s="56"/>
      <c r="E138" s="56"/>
      <c r="F138" s="56"/>
      <c r="G138" s="56"/>
      <c r="H138" s="56"/>
      <c r="I138" s="56"/>
      <c r="J138" s="56"/>
      <c r="K138" s="56"/>
      <c r="L138" s="36"/>
      <c r="M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</sheetData>
  <sheetProtection algorithmName="SHA-512" hashValue="AZjCbaqpGBXnvVenf6MNRMSws94qBcqcOLnBTfZn+41tl83qUu+n9okiNzGAJxCwrEdTz56EModFJ7+30iKDMw==" saltValue="kjLruW/b7TlLq6jHMJERwjsmQpdVZMjQ38g7xCvMqoq5Jq+KwGlSgy6pTqJyegQn6FU45MYcT67fLXs8TKWshA==" spinCount="100000" sheet="1" objects="1" scenarios="1" formatColumns="0" formatRows="0" autoFilter="0"/>
  <autoFilter ref="C121:K13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91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82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127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ROUND(J134, 2)</f>
        <v>57501.88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ROUND((SUM(BE134:BE490)),  2)</f>
        <v>0</v>
      </c>
      <c r="G33" s="132"/>
      <c r="H33" s="132"/>
      <c r="I33" s="133">
        <v>0.2</v>
      </c>
      <c r="J33" s="131">
        <f>ROUND(((SUM(BE134:BE490))*I33),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ROUND((SUM(BF134:BF490)),  2)</f>
        <v>57501.88</v>
      </c>
      <c r="G34" s="31"/>
      <c r="H34" s="31"/>
      <c r="I34" s="135">
        <v>0.2</v>
      </c>
      <c r="J34" s="134">
        <f>ROUND(((SUM(BF134:BF490))*I34),  2)</f>
        <v>11500.38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ROUND((SUM(BG134:BG490)),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ROUND((SUM(BH134:BH490)),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ROUND((SUM(BI134:BI490)),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69002.259999999995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01 - Búracie práce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J134</f>
        <v>57501.880000000005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2:12" s="9" customFormat="1" ht="24.95" customHeight="1">
      <c r="B97" s="158"/>
      <c r="C97" s="159"/>
      <c r="D97" s="160" t="s">
        <v>133</v>
      </c>
      <c r="E97" s="161"/>
      <c r="F97" s="161"/>
      <c r="G97" s="161"/>
      <c r="H97" s="161"/>
      <c r="I97" s="161"/>
      <c r="J97" s="162">
        <f>J135</f>
        <v>36151.659999999996</v>
      </c>
      <c r="K97" s="159"/>
      <c r="L97" s="163"/>
    </row>
    <row r="98" spans="2:12" s="10" customFormat="1" ht="19.899999999999999" customHeight="1">
      <c r="B98" s="164"/>
      <c r="C98" s="105"/>
      <c r="D98" s="165" t="s">
        <v>134</v>
      </c>
      <c r="E98" s="166"/>
      <c r="F98" s="166"/>
      <c r="G98" s="166"/>
      <c r="H98" s="166"/>
      <c r="I98" s="166"/>
      <c r="J98" s="167">
        <f>J136</f>
        <v>3424.79</v>
      </c>
      <c r="K98" s="105"/>
      <c r="L98" s="168"/>
    </row>
    <row r="99" spans="2:12" s="10" customFormat="1" ht="19.899999999999999" customHeight="1">
      <c r="B99" s="164"/>
      <c r="C99" s="105"/>
      <c r="D99" s="165" t="s">
        <v>135</v>
      </c>
      <c r="E99" s="166"/>
      <c r="F99" s="166"/>
      <c r="G99" s="166"/>
      <c r="H99" s="166"/>
      <c r="I99" s="166"/>
      <c r="J99" s="167">
        <f>J158</f>
        <v>32726.87</v>
      </c>
      <c r="K99" s="105"/>
      <c r="L99" s="168"/>
    </row>
    <row r="100" spans="2:12" s="9" customFormat="1" ht="24.95" customHeight="1">
      <c r="B100" s="158"/>
      <c r="C100" s="159"/>
      <c r="D100" s="160" t="s">
        <v>136</v>
      </c>
      <c r="E100" s="161"/>
      <c r="F100" s="161"/>
      <c r="G100" s="161"/>
      <c r="H100" s="161"/>
      <c r="I100" s="161"/>
      <c r="J100" s="162">
        <f>J303</f>
        <v>19075.030000000002</v>
      </c>
      <c r="K100" s="159"/>
      <c r="L100" s="163"/>
    </row>
    <row r="101" spans="2:12" s="10" customFormat="1" ht="19.899999999999999" customHeight="1">
      <c r="B101" s="164"/>
      <c r="C101" s="105"/>
      <c r="D101" s="165" t="s">
        <v>137</v>
      </c>
      <c r="E101" s="166"/>
      <c r="F101" s="166"/>
      <c r="G101" s="166"/>
      <c r="H101" s="166"/>
      <c r="I101" s="166"/>
      <c r="J101" s="167">
        <f>J304</f>
        <v>204.37</v>
      </c>
      <c r="K101" s="105"/>
      <c r="L101" s="168"/>
    </row>
    <row r="102" spans="2:12" s="10" customFormat="1" ht="19.899999999999999" customHeight="1">
      <c r="B102" s="164"/>
      <c r="C102" s="105"/>
      <c r="D102" s="165" t="s">
        <v>138</v>
      </c>
      <c r="E102" s="166"/>
      <c r="F102" s="166"/>
      <c r="G102" s="166"/>
      <c r="H102" s="166"/>
      <c r="I102" s="166"/>
      <c r="J102" s="167">
        <f>J311</f>
        <v>523.6</v>
      </c>
      <c r="K102" s="105"/>
      <c r="L102" s="168"/>
    </row>
    <row r="103" spans="2:12" s="10" customFormat="1" ht="19.899999999999999" customHeight="1">
      <c r="B103" s="164"/>
      <c r="C103" s="105"/>
      <c r="D103" s="165" t="s">
        <v>139</v>
      </c>
      <c r="E103" s="166"/>
      <c r="F103" s="166"/>
      <c r="G103" s="166"/>
      <c r="H103" s="166"/>
      <c r="I103" s="166"/>
      <c r="J103" s="167">
        <f>J318</f>
        <v>88.56</v>
      </c>
      <c r="K103" s="105"/>
      <c r="L103" s="168"/>
    </row>
    <row r="104" spans="2:12" s="10" customFormat="1" ht="19.899999999999999" customHeight="1">
      <c r="B104" s="164"/>
      <c r="C104" s="105"/>
      <c r="D104" s="165" t="s">
        <v>140</v>
      </c>
      <c r="E104" s="166"/>
      <c r="F104" s="166"/>
      <c r="G104" s="166"/>
      <c r="H104" s="166"/>
      <c r="I104" s="166"/>
      <c r="J104" s="167">
        <f>J339</f>
        <v>859.8900000000001</v>
      </c>
      <c r="K104" s="105"/>
      <c r="L104" s="168"/>
    </row>
    <row r="105" spans="2:12" s="10" customFormat="1" ht="19.899999999999999" customHeight="1">
      <c r="B105" s="164"/>
      <c r="C105" s="105"/>
      <c r="D105" s="165" t="s">
        <v>141</v>
      </c>
      <c r="E105" s="166"/>
      <c r="F105" s="166"/>
      <c r="G105" s="166"/>
      <c r="H105" s="166"/>
      <c r="I105" s="166"/>
      <c r="J105" s="167">
        <f>J342</f>
        <v>2667.39</v>
      </c>
      <c r="K105" s="105"/>
      <c r="L105" s="168"/>
    </row>
    <row r="106" spans="2:12" s="10" customFormat="1" ht="19.899999999999999" customHeight="1">
      <c r="B106" s="164"/>
      <c r="C106" s="105"/>
      <c r="D106" s="165" t="s">
        <v>142</v>
      </c>
      <c r="E106" s="166"/>
      <c r="F106" s="166"/>
      <c r="G106" s="166"/>
      <c r="H106" s="166"/>
      <c r="I106" s="166"/>
      <c r="J106" s="167">
        <f>J365</f>
        <v>256.33</v>
      </c>
      <c r="K106" s="105"/>
      <c r="L106" s="168"/>
    </row>
    <row r="107" spans="2:12" s="10" customFormat="1" ht="19.899999999999999" customHeight="1">
      <c r="B107" s="164"/>
      <c r="C107" s="105"/>
      <c r="D107" s="165" t="s">
        <v>143</v>
      </c>
      <c r="E107" s="166"/>
      <c r="F107" s="166"/>
      <c r="G107" s="166"/>
      <c r="H107" s="166"/>
      <c r="I107" s="166"/>
      <c r="J107" s="167">
        <f>J386</f>
        <v>3491.79</v>
      </c>
      <c r="K107" s="105"/>
      <c r="L107" s="168"/>
    </row>
    <row r="108" spans="2:12" s="10" customFormat="1" ht="19.899999999999999" customHeight="1">
      <c r="B108" s="164"/>
      <c r="C108" s="105"/>
      <c r="D108" s="165" t="s">
        <v>144</v>
      </c>
      <c r="E108" s="166"/>
      <c r="F108" s="166"/>
      <c r="G108" s="166"/>
      <c r="H108" s="166"/>
      <c r="I108" s="166"/>
      <c r="J108" s="167">
        <f>J424</f>
        <v>7304.1100000000006</v>
      </c>
      <c r="K108" s="105"/>
      <c r="L108" s="168"/>
    </row>
    <row r="109" spans="2:12" s="10" customFormat="1" ht="19.899999999999999" customHeight="1">
      <c r="B109" s="164"/>
      <c r="C109" s="105"/>
      <c r="D109" s="165" t="s">
        <v>145</v>
      </c>
      <c r="E109" s="166"/>
      <c r="F109" s="166"/>
      <c r="G109" s="166"/>
      <c r="H109" s="166"/>
      <c r="I109" s="166"/>
      <c r="J109" s="167">
        <f>J444</f>
        <v>104.36</v>
      </c>
      <c r="K109" s="105"/>
      <c r="L109" s="168"/>
    </row>
    <row r="110" spans="2:12" s="10" customFormat="1" ht="19.899999999999999" customHeight="1">
      <c r="B110" s="164"/>
      <c r="C110" s="105"/>
      <c r="D110" s="165" t="s">
        <v>146</v>
      </c>
      <c r="E110" s="166"/>
      <c r="F110" s="166"/>
      <c r="G110" s="166"/>
      <c r="H110" s="166"/>
      <c r="I110" s="166"/>
      <c r="J110" s="167">
        <f>J451</f>
        <v>2753.15</v>
      </c>
      <c r="K110" s="105"/>
      <c r="L110" s="168"/>
    </row>
    <row r="111" spans="2:12" s="10" customFormat="1" ht="19.899999999999999" customHeight="1">
      <c r="B111" s="164"/>
      <c r="C111" s="105"/>
      <c r="D111" s="165" t="s">
        <v>147</v>
      </c>
      <c r="E111" s="166"/>
      <c r="F111" s="166"/>
      <c r="G111" s="166"/>
      <c r="H111" s="166"/>
      <c r="I111" s="166"/>
      <c r="J111" s="167">
        <f>J462</f>
        <v>821.48</v>
      </c>
      <c r="K111" s="105"/>
      <c r="L111" s="168"/>
    </row>
    <row r="112" spans="2:12" s="9" customFormat="1" ht="24.95" customHeight="1">
      <c r="B112" s="158"/>
      <c r="C112" s="159"/>
      <c r="D112" s="160" t="s">
        <v>148</v>
      </c>
      <c r="E112" s="161"/>
      <c r="F112" s="161"/>
      <c r="G112" s="161"/>
      <c r="H112" s="161"/>
      <c r="I112" s="161"/>
      <c r="J112" s="162">
        <f>J485</f>
        <v>106.25</v>
      </c>
      <c r="K112" s="159"/>
      <c r="L112" s="163"/>
    </row>
    <row r="113" spans="1:31" s="10" customFormat="1" ht="19.899999999999999" customHeight="1">
      <c r="B113" s="164"/>
      <c r="C113" s="105"/>
      <c r="D113" s="165" t="s">
        <v>149</v>
      </c>
      <c r="E113" s="166"/>
      <c r="F113" s="166"/>
      <c r="G113" s="166"/>
      <c r="H113" s="166"/>
      <c r="I113" s="166"/>
      <c r="J113" s="167">
        <f>J486</f>
        <v>106.25</v>
      </c>
      <c r="K113" s="105"/>
      <c r="L113" s="168"/>
    </row>
    <row r="114" spans="1:31" s="9" customFormat="1" ht="24.95" customHeight="1">
      <c r="B114" s="158"/>
      <c r="C114" s="159"/>
      <c r="D114" s="160" t="s">
        <v>150</v>
      </c>
      <c r="E114" s="161"/>
      <c r="F114" s="161"/>
      <c r="G114" s="161"/>
      <c r="H114" s="161"/>
      <c r="I114" s="161"/>
      <c r="J114" s="162">
        <f>J489</f>
        <v>2168.94</v>
      </c>
      <c r="K114" s="159"/>
      <c r="L114" s="163"/>
    </row>
    <row r="115" spans="1:31" s="2" customFormat="1" ht="21.7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>
      <c r="A116" s="31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31" s="2" customFormat="1" ht="6.95" customHeight="1">
      <c r="A120" s="31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24.95" customHeight="1">
      <c r="A121" s="31"/>
      <c r="B121" s="32"/>
      <c r="C121" s="23" t="s">
        <v>151</v>
      </c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8" t="s">
        <v>13</v>
      </c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26.25" customHeight="1">
      <c r="A124" s="31"/>
      <c r="B124" s="32"/>
      <c r="C124" s="33"/>
      <c r="D124" s="33"/>
      <c r="E124" s="309" t="str">
        <f>E7</f>
        <v>ZNÍŽENIE ENERGITECKEJ NÁROČNOSTI BUDOVY OcÚ S KULTÚRNYM DOMOM ZVONČIN</v>
      </c>
      <c r="F124" s="310"/>
      <c r="G124" s="310"/>
      <c r="H124" s="310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8" t="s">
        <v>126</v>
      </c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3"/>
      <c r="D126" s="33"/>
      <c r="E126" s="265" t="str">
        <f>E9</f>
        <v>01 - Búracie práce</v>
      </c>
      <c r="F126" s="311"/>
      <c r="G126" s="311"/>
      <c r="H126" s="311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8" t="s">
        <v>17</v>
      </c>
      <c r="D128" s="33"/>
      <c r="E128" s="33"/>
      <c r="F128" s="26" t="str">
        <f>F12</f>
        <v>ZVONČIN</v>
      </c>
      <c r="G128" s="33"/>
      <c r="H128" s="33"/>
      <c r="I128" s="28" t="s">
        <v>19</v>
      </c>
      <c r="J128" s="67" t="str">
        <f>IF(J12="","",J12)</f>
        <v>24. 4. 2023</v>
      </c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8" t="s">
        <v>21</v>
      </c>
      <c r="D130" s="33"/>
      <c r="E130" s="33"/>
      <c r="F130" s="26" t="str">
        <f>E15</f>
        <v>Obec Zvončín</v>
      </c>
      <c r="G130" s="33"/>
      <c r="H130" s="33"/>
      <c r="I130" s="28" t="s">
        <v>27</v>
      </c>
      <c r="J130" s="29" t="str">
        <f>E21</f>
        <v>HR PROJECT, s.r.o.</v>
      </c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8" t="s">
        <v>25</v>
      </c>
      <c r="D131" s="33"/>
      <c r="E131" s="33"/>
      <c r="F131" s="26" t="str">
        <f>IF(E18="","",E18)</f>
        <v xml:space="preserve"> </v>
      </c>
      <c r="G131" s="33"/>
      <c r="H131" s="33"/>
      <c r="I131" s="28" t="s">
        <v>30</v>
      </c>
      <c r="J131" s="29" t="str">
        <f>E24</f>
        <v>Vladimír Pilnik</v>
      </c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52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69"/>
      <c r="B133" s="170"/>
      <c r="C133" s="171" t="s">
        <v>152</v>
      </c>
      <c r="D133" s="172" t="s">
        <v>58</v>
      </c>
      <c r="E133" s="172" t="s">
        <v>54</v>
      </c>
      <c r="F133" s="172" t="s">
        <v>55</v>
      </c>
      <c r="G133" s="172" t="s">
        <v>153</v>
      </c>
      <c r="H133" s="172" t="s">
        <v>154</v>
      </c>
      <c r="I133" s="172" t="s">
        <v>155</v>
      </c>
      <c r="J133" s="173" t="s">
        <v>130</v>
      </c>
      <c r="K133" s="174" t="s">
        <v>156</v>
      </c>
      <c r="L133" s="175"/>
      <c r="M133" s="76" t="s">
        <v>1</v>
      </c>
      <c r="N133" s="77" t="s">
        <v>37</v>
      </c>
      <c r="O133" s="77" t="s">
        <v>157</v>
      </c>
      <c r="P133" s="77" t="s">
        <v>158</v>
      </c>
      <c r="Q133" s="77" t="s">
        <v>159</v>
      </c>
      <c r="R133" s="77" t="s">
        <v>160</v>
      </c>
      <c r="S133" s="77" t="s">
        <v>161</v>
      </c>
      <c r="T133" s="78" t="s">
        <v>162</v>
      </c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</row>
    <row r="134" spans="1:65" s="2" customFormat="1" ht="22.9" customHeight="1">
      <c r="A134" s="31"/>
      <c r="B134" s="32"/>
      <c r="C134" s="83" t="s">
        <v>131</v>
      </c>
      <c r="D134" s="33"/>
      <c r="E134" s="33"/>
      <c r="F134" s="33"/>
      <c r="G134" s="33"/>
      <c r="H134" s="33"/>
      <c r="I134" s="33"/>
      <c r="J134" s="176">
        <f>BK134</f>
        <v>57501.880000000005</v>
      </c>
      <c r="K134" s="33"/>
      <c r="L134" s="36"/>
      <c r="M134" s="79"/>
      <c r="N134" s="177"/>
      <c r="O134" s="80"/>
      <c r="P134" s="178">
        <f>P135+P303+P485+P489</f>
        <v>2308.6280304100005</v>
      </c>
      <c r="Q134" s="80"/>
      <c r="R134" s="178">
        <f>R135+R303+R485+R489</f>
        <v>6.6817311599999998E-2</v>
      </c>
      <c r="S134" s="80"/>
      <c r="T134" s="179">
        <f>T135+T303+T485+T489</f>
        <v>219.05792375999999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72</v>
      </c>
      <c r="AU134" s="17" t="s">
        <v>132</v>
      </c>
      <c r="BK134" s="180">
        <f>BK135+BK303+BK485+BK489</f>
        <v>57501.880000000005</v>
      </c>
    </row>
    <row r="135" spans="1:65" s="12" customFormat="1" ht="25.9" customHeight="1">
      <c r="B135" s="181"/>
      <c r="C135" s="182"/>
      <c r="D135" s="183" t="s">
        <v>72</v>
      </c>
      <c r="E135" s="184" t="s">
        <v>163</v>
      </c>
      <c r="F135" s="184" t="s">
        <v>164</v>
      </c>
      <c r="G135" s="182"/>
      <c r="H135" s="182"/>
      <c r="I135" s="182"/>
      <c r="J135" s="185">
        <f>BK135</f>
        <v>36151.659999999996</v>
      </c>
      <c r="K135" s="182"/>
      <c r="L135" s="186"/>
      <c r="M135" s="187"/>
      <c r="N135" s="188"/>
      <c r="O135" s="188"/>
      <c r="P135" s="189">
        <f>P136+P158</f>
        <v>1403.3258316500001</v>
      </c>
      <c r="Q135" s="188"/>
      <c r="R135" s="189">
        <f>R136+R158</f>
        <v>9.962714000000001E-3</v>
      </c>
      <c r="S135" s="188"/>
      <c r="T135" s="190">
        <f>T136+T158</f>
        <v>167.17856399999999</v>
      </c>
      <c r="AR135" s="191" t="s">
        <v>81</v>
      </c>
      <c r="AT135" s="192" t="s">
        <v>72</v>
      </c>
      <c r="AU135" s="192" t="s">
        <v>73</v>
      </c>
      <c r="AY135" s="191" t="s">
        <v>165</v>
      </c>
      <c r="BK135" s="193">
        <f>BK136+BK158</f>
        <v>36151.659999999996</v>
      </c>
    </row>
    <row r="136" spans="1:65" s="12" customFormat="1" ht="22.9" customHeight="1">
      <c r="B136" s="181"/>
      <c r="C136" s="182"/>
      <c r="D136" s="183" t="s">
        <v>72</v>
      </c>
      <c r="E136" s="194" t="s">
        <v>81</v>
      </c>
      <c r="F136" s="194" t="s">
        <v>166</v>
      </c>
      <c r="G136" s="182"/>
      <c r="H136" s="182"/>
      <c r="I136" s="182"/>
      <c r="J136" s="195">
        <f>BK136</f>
        <v>3424.79</v>
      </c>
      <c r="K136" s="182"/>
      <c r="L136" s="186"/>
      <c r="M136" s="187"/>
      <c r="N136" s="188"/>
      <c r="O136" s="188"/>
      <c r="P136" s="189">
        <f>SUM(P137:P157)</f>
        <v>130.29233523000002</v>
      </c>
      <c r="Q136" s="188"/>
      <c r="R136" s="189">
        <f>SUM(R137:R157)</f>
        <v>0</v>
      </c>
      <c r="S136" s="188"/>
      <c r="T136" s="190">
        <f>SUM(T137:T157)</f>
        <v>8.7464300000000001</v>
      </c>
      <c r="AR136" s="191" t="s">
        <v>81</v>
      </c>
      <c r="AT136" s="192" t="s">
        <v>72</v>
      </c>
      <c r="AU136" s="192" t="s">
        <v>81</v>
      </c>
      <c r="AY136" s="191" t="s">
        <v>165</v>
      </c>
      <c r="BK136" s="193">
        <f>SUM(BK137:BK157)</f>
        <v>3424.79</v>
      </c>
    </row>
    <row r="137" spans="1:65" s="2" customFormat="1" ht="24.2" customHeight="1">
      <c r="A137" s="31"/>
      <c r="B137" s="32"/>
      <c r="C137" s="196" t="s">
        <v>81</v>
      </c>
      <c r="D137" s="196" t="s">
        <v>167</v>
      </c>
      <c r="E137" s="197" t="s">
        <v>168</v>
      </c>
      <c r="F137" s="198" t="s">
        <v>169</v>
      </c>
      <c r="G137" s="199" t="s">
        <v>170</v>
      </c>
      <c r="H137" s="200">
        <v>22.718</v>
      </c>
      <c r="I137" s="201">
        <v>3.44</v>
      </c>
      <c r="J137" s="201">
        <f>ROUND(I137*H137,2)</f>
        <v>78.150000000000006</v>
      </c>
      <c r="K137" s="202"/>
      <c r="L137" s="36"/>
      <c r="M137" s="203" t="s">
        <v>1</v>
      </c>
      <c r="N137" s="204" t="s">
        <v>39</v>
      </c>
      <c r="O137" s="205">
        <v>0.23699999999999999</v>
      </c>
      <c r="P137" s="205">
        <f>O137*H137</f>
        <v>5.3841659999999996</v>
      </c>
      <c r="Q137" s="205">
        <v>0</v>
      </c>
      <c r="R137" s="205">
        <f>Q137*H137</f>
        <v>0</v>
      </c>
      <c r="S137" s="205">
        <v>0.16</v>
      </c>
      <c r="T137" s="206">
        <f>S137*H137</f>
        <v>3.6348799999999999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171</v>
      </c>
      <c r="AT137" s="207" t="s">
        <v>167</v>
      </c>
      <c r="AU137" s="207" t="s">
        <v>94</v>
      </c>
      <c r="AY137" s="17" t="s">
        <v>165</v>
      </c>
      <c r="BE137" s="208">
        <f>IF(N137="základná",J137,0)</f>
        <v>0</v>
      </c>
      <c r="BF137" s="208">
        <f>IF(N137="znížená",J137,0)</f>
        <v>78.150000000000006</v>
      </c>
      <c r="BG137" s="208">
        <f>IF(N137="zákl. prenesená",J137,0)</f>
        <v>0</v>
      </c>
      <c r="BH137" s="208">
        <f>IF(N137="zníž. prenesená",J137,0)</f>
        <v>0</v>
      </c>
      <c r="BI137" s="208">
        <f>IF(N137="nulová",J137,0)</f>
        <v>0</v>
      </c>
      <c r="BJ137" s="17" t="s">
        <v>94</v>
      </c>
      <c r="BK137" s="208">
        <f>ROUND(I137*H137,2)</f>
        <v>78.150000000000006</v>
      </c>
      <c r="BL137" s="17" t="s">
        <v>171</v>
      </c>
      <c r="BM137" s="207" t="s">
        <v>172</v>
      </c>
    </row>
    <row r="138" spans="1:65" s="13" customFormat="1" ht="11.25">
      <c r="B138" s="209"/>
      <c r="C138" s="210"/>
      <c r="D138" s="211" t="s">
        <v>173</v>
      </c>
      <c r="E138" s="212" t="s">
        <v>1</v>
      </c>
      <c r="F138" s="213" t="s">
        <v>174</v>
      </c>
      <c r="G138" s="210"/>
      <c r="H138" s="212" t="s">
        <v>1</v>
      </c>
      <c r="I138" s="210"/>
      <c r="J138" s="210"/>
      <c r="K138" s="210"/>
      <c r="L138" s="214"/>
      <c r="M138" s="215"/>
      <c r="N138" s="216"/>
      <c r="O138" s="216"/>
      <c r="P138" s="216"/>
      <c r="Q138" s="216"/>
      <c r="R138" s="216"/>
      <c r="S138" s="216"/>
      <c r="T138" s="217"/>
      <c r="AT138" s="218" t="s">
        <v>173</v>
      </c>
      <c r="AU138" s="218" t="s">
        <v>94</v>
      </c>
      <c r="AV138" s="13" t="s">
        <v>81</v>
      </c>
      <c r="AW138" s="13" t="s">
        <v>29</v>
      </c>
      <c r="AX138" s="13" t="s">
        <v>73</v>
      </c>
      <c r="AY138" s="218" t="s">
        <v>165</v>
      </c>
    </row>
    <row r="139" spans="1:65" s="14" customFormat="1" ht="11.25">
      <c r="B139" s="219"/>
      <c r="C139" s="220"/>
      <c r="D139" s="211" t="s">
        <v>173</v>
      </c>
      <c r="E139" s="221" t="s">
        <v>1</v>
      </c>
      <c r="F139" s="222" t="s">
        <v>175</v>
      </c>
      <c r="G139" s="220"/>
      <c r="H139" s="223">
        <v>22.718</v>
      </c>
      <c r="I139" s="220"/>
      <c r="J139" s="220"/>
      <c r="K139" s="220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173</v>
      </c>
      <c r="AU139" s="228" t="s">
        <v>94</v>
      </c>
      <c r="AV139" s="14" t="s">
        <v>94</v>
      </c>
      <c r="AW139" s="14" t="s">
        <v>29</v>
      </c>
      <c r="AX139" s="14" t="s">
        <v>73</v>
      </c>
      <c r="AY139" s="228" t="s">
        <v>165</v>
      </c>
    </row>
    <row r="140" spans="1:65" s="15" customFormat="1" ht="11.25">
      <c r="B140" s="229"/>
      <c r="C140" s="230"/>
      <c r="D140" s="211" t="s">
        <v>173</v>
      </c>
      <c r="E140" s="231" t="s">
        <v>1</v>
      </c>
      <c r="F140" s="232" t="s">
        <v>176</v>
      </c>
      <c r="G140" s="230"/>
      <c r="H140" s="233">
        <v>22.718</v>
      </c>
      <c r="I140" s="230"/>
      <c r="J140" s="230"/>
      <c r="K140" s="230"/>
      <c r="L140" s="234"/>
      <c r="M140" s="235"/>
      <c r="N140" s="236"/>
      <c r="O140" s="236"/>
      <c r="P140" s="236"/>
      <c r="Q140" s="236"/>
      <c r="R140" s="236"/>
      <c r="S140" s="236"/>
      <c r="T140" s="237"/>
      <c r="AT140" s="238" t="s">
        <v>173</v>
      </c>
      <c r="AU140" s="238" t="s">
        <v>94</v>
      </c>
      <c r="AV140" s="15" t="s">
        <v>171</v>
      </c>
      <c r="AW140" s="15" t="s">
        <v>29</v>
      </c>
      <c r="AX140" s="15" t="s">
        <v>81</v>
      </c>
      <c r="AY140" s="238" t="s">
        <v>165</v>
      </c>
    </row>
    <row r="141" spans="1:65" s="2" customFormat="1" ht="33" customHeight="1">
      <c r="A141" s="31"/>
      <c r="B141" s="32"/>
      <c r="C141" s="196" t="s">
        <v>94</v>
      </c>
      <c r="D141" s="196" t="s">
        <v>167</v>
      </c>
      <c r="E141" s="197" t="s">
        <v>177</v>
      </c>
      <c r="F141" s="198" t="s">
        <v>178</v>
      </c>
      <c r="G141" s="199" t="s">
        <v>170</v>
      </c>
      <c r="H141" s="200">
        <v>22.718</v>
      </c>
      <c r="I141" s="201">
        <v>26.83</v>
      </c>
      <c r="J141" s="201">
        <f>ROUND(I141*H141,2)</f>
        <v>609.52</v>
      </c>
      <c r="K141" s="202"/>
      <c r="L141" s="36"/>
      <c r="M141" s="203" t="s">
        <v>1</v>
      </c>
      <c r="N141" s="204" t="s">
        <v>39</v>
      </c>
      <c r="O141" s="205">
        <v>1.169</v>
      </c>
      <c r="P141" s="205">
        <f>O141*H141</f>
        <v>26.557342000000002</v>
      </c>
      <c r="Q141" s="205">
        <v>0</v>
      </c>
      <c r="R141" s="205">
        <f>Q141*H141</f>
        <v>0</v>
      </c>
      <c r="S141" s="205">
        <v>0.22500000000000001</v>
      </c>
      <c r="T141" s="206">
        <f>S141*H141</f>
        <v>5.1115500000000003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171</v>
      </c>
      <c r="AT141" s="207" t="s">
        <v>167</v>
      </c>
      <c r="AU141" s="207" t="s">
        <v>94</v>
      </c>
      <c r="AY141" s="17" t="s">
        <v>165</v>
      </c>
      <c r="BE141" s="208">
        <f>IF(N141="základná",J141,0)</f>
        <v>0</v>
      </c>
      <c r="BF141" s="208">
        <f>IF(N141="znížená",J141,0)</f>
        <v>609.52</v>
      </c>
      <c r="BG141" s="208">
        <f>IF(N141="zákl. prenesená",J141,0)</f>
        <v>0</v>
      </c>
      <c r="BH141" s="208">
        <f>IF(N141="zníž. prenesená",J141,0)</f>
        <v>0</v>
      </c>
      <c r="BI141" s="208">
        <f>IF(N141="nulová",J141,0)</f>
        <v>0</v>
      </c>
      <c r="BJ141" s="17" t="s">
        <v>94</v>
      </c>
      <c r="BK141" s="208">
        <f>ROUND(I141*H141,2)</f>
        <v>609.52</v>
      </c>
      <c r="BL141" s="17" t="s">
        <v>171</v>
      </c>
      <c r="BM141" s="207" t="s">
        <v>179</v>
      </c>
    </row>
    <row r="142" spans="1:65" s="13" customFormat="1" ht="11.25">
      <c r="B142" s="209"/>
      <c r="C142" s="210"/>
      <c r="D142" s="211" t="s">
        <v>173</v>
      </c>
      <c r="E142" s="212" t="s">
        <v>1</v>
      </c>
      <c r="F142" s="213" t="s">
        <v>174</v>
      </c>
      <c r="G142" s="210"/>
      <c r="H142" s="212" t="s">
        <v>1</v>
      </c>
      <c r="I142" s="210"/>
      <c r="J142" s="210"/>
      <c r="K142" s="210"/>
      <c r="L142" s="214"/>
      <c r="M142" s="215"/>
      <c r="N142" s="216"/>
      <c r="O142" s="216"/>
      <c r="P142" s="216"/>
      <c r="Q142" s="216"/>
      <c r="R142" s="216"/>
      <c r="S142" s="216"/>
      <c r="T142" s="217"/>
      <c r="AT142" s="218" t="s">
        <v>173</v>
      </c>
      <c r="AU142" s="218" t="s">
        <v>94</v>
      </c>
      <c r="AV142" s="13" t="s">
        <v>81</v>
      </c>
      <c r="AW142" s="13" t="s">
        <v>29</v>
      </c>
      <c r="AX142" s="13" t="s">
        <v>73</v>
      </c>
      <c r="AY142" s="218" t="s">
        <v>165</v>
      </c>
    </row>
    <row r="143" spans="1:65" s="14" customFormat="1" ht="11.25">
      <c r="B143" s="219"/>
      <c r="C143" s="220"/>
      <c r="D143" s="211" t="s">
        <v>173</v>
      </c>
      <c r="E143" s="221" t="s">
        <v>1</v>
      </c>
      <c r="F143" s="222" t="s">
        <v>175</v>
      </c>
      <c r="G143" s="220"/>
      <c r="H143" s="223">
        <v>22.718</v>
      </c>
      <c r="I143" s="220"/>
      <c r="J143" s="220"/>
      <c r="K143" s="220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173</v>
      </c>
      <c r="AU143" s="228" t="s">
        <v>94</v>
      </c>
      <c r="AV143" s="14" t="s">
        <v>94</v>
      </c>
      <c r="AW143" s="14" t="s">
        <v>29</v>
      </c>
      <c r="AX143" s="14" t="s">
        <v>73</v>
      </c>
      <c r="AY143" s="228" t="s">
        <v>165</v>
      </c>
    </row>
    <row r="144" spans="1:65" s="15" customFormat="1" ht="11.25">
      <c r="B144" s="229"/>
      <c r="C144" s="230"/>
      <c r="D144" s="211" t="s">
        <v>173</v>
      </c>
      <c r="E144" s="231" t="s">
        <v>1</v>
      </c>
      <c r="F144" s="232" t="s">
        <v>176</v>
      </c>
      <c r="G144" s="230"/>
      <c r="H144" s="233">
        <v>22.718</v>
      </c>
      <c r="I144" s="230"/>
      <c r="J144" s="230"/>
      <c r="K144" s="230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173</v>
      </c>
      <c r="AU144" s="238" t="s">
        <v>94</v>
      </c>
      <c r="AV144" s="15" t="s">
        <v>171</v>
      </c>
      <c r="AW144" s="15" t="s">
        <v>29</v>
      </c>
      <c r="AX144" s="15" t="s">
        <v>81</v>
      </c>
      <c r="AY144" s="238" t="s">
        <v>165</v>
      </c>
    </row>
    <row r="145" spans="1:65" s="2" customFormat="1" ht="21.75" customHeight="1">
      <c r="A145" s="31"/>
      <c r="B145" s="32"/>
      <c r="C145" s="196" t="s">
        <v>180</v>
      </c>
      <c r="D145" s="196" t="s">
        <v>167</v>
      </c>
      <c r="E145" s="197" t="s">
        <v>181</v>
      </c>
      <c r="F145" s="198" t="s">
        <v>182</v>
      </c>
      <c r="G145" s="199" t="s">
        <v>183</v>
      </c>
      <c r="H145" s="200">
        <v>17.701000000000001</v>
      </c>
      <c r="I145" s="201">
        <v>68.73</v>
      </c>
      <c r="J145" s="201">
        <f>ROUND(I145*H145,2)</f>
        <v>1216.5899999999999</v>
      </c>
      <c r="K145" s="202"/>
      <c r="L145" s="36"/>
      <c r="M145" s="203" t="s">
        <v>1</v>
      </c>
      <c r="N145" s="204" t="s">
        <v>39</v>
      </c>
      <c r="O145" s="205">
        <v>3.8503500000000002</v>
      </c>
      <c r="P145" s="205">
        <f>O145*H145</f>
        <v>68.155045350000009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171</v>
      </c>
      <c r="AT145" s="207" t="s">
        <v>167</v>
      </c>
      <c r="AU145" s="207" t="s">
        <v>94</v>
      </c>
      <c r="AY145" s="17" t="s">
        <v>165</v>
      </c>
      <c r="BE145" s="208">
        <f>IF(N145="základná",J145,0)</f>
        <v>0</v>
      </c>
      <c r="BF145" s="208">
        <f>IF(N145="znížená",J145,0)</f>
        <v>1216.5899999999999</v>
      </c>
      <c r="BG145" s="208">
        <f>IF(N145="zákl. prenesená",J145,0)</f>
        <v>0</v>
      </c>
      <c r="BH145" s="208">
        <f>IF(N145="zníž. prenesená",J145,0)</f>
        <v>0</v>
      </c>
      <c r="BI145" s="208">
        <f>IF(N145="nulová",J145,0)</f>
        <v>0</v>
      </c>
      <c r="BJ145" s="17" t="s">
        <v>94</v>
      </c>
      <c r="BK145" s="208">
        <f>ROUND(I145*H145,2)</f>
        <v>1216.5899999999999</v>
      </c>
      <c r="BL145" s="17" t="s">
        <v>171</v>
      </c>
      <c r="BM145" s="207" t="s">
        <v>184</v>
      </c>
    </row>
    <row r="146" spans="1:65" s="13" customFormat="1" ht="11.25">
      <c r="B146" s="209"/>
      <c r="C146" s="210"/>
      <c r="D146" s="211" t="s">
        <v>173</v>
      </c>
      <c r="E146" s="212" t="s">
        <v>1</v>
      </c>
      <c r="F146" s="213" t="s">
        <v>185</v>
      </c>
      <c r="G146" s="210"/>
      <c r="H146" s="212" t="s">
        <v>1</v>
      </c>
      <c r="I146" s="210"/>
      <c r="J146" s="210"/>
      <c r="K146" s="210"/>
      <c r="L146" s="214"/>
      <c r="M146" s="215"/>
      <c r="N146" s="216"/>
      <c r="O146" s="216"/>
      <c r="P146" s="216"/>
      <c r="Q146" s="216"/>
      <c r="R146" s="216"/>
      <c r="S146" s="216"/>
      <c r="T146" s="217"/>
      <c r="AT146" s="218" t="s">
        <v>173</v>
      </c>
      <c r="AU146" s="218" t="s">
        <v>94</v>
      </c>
      <c r="AV146" s="13" t="s">
        <v>81</v>
      </c>
      <c r="AW146" s="13" t="s">
        <v>29</v>
      </c>
      <c r="AX146" s="13" t="s">
        <v>73</v>
      </c>
      <c r="AY146" s="218" t="s">
        <v>165</v>
      </c>
    </row>
    <row r="147" spans="1:65" s="14" customFormat="1" ht="11.25">
      <c r="B147" s="219"/>
      <c r="C147" s="220"/>
      <c r="D147" s="211" t="s">
        <v>173</v>
      </c>
      <c r="E147" s="221" t="s">
        <v>1</v>
      </c>
      <c r="F147" s="222" t="s">
        <v>186</v>
      </c>
      <c r="G147" s="220"/>
      <c r="H147" s="223">
        <v>17.701000000000001</v>
      </c>
      <c r="I147" s="220"/>
      <c r="J147" s="220"/>
      <c r="K147" s="220"/>
      <c r="L147" s="224"/>
      <c r="M147" s="225"/>
      <c r="N147" s="226"/>
      <c r="O147" s="226"/>
      <c r="P147" s="226"/>
      <c r="Q147" s="226"/>
      <c r="R147" s="226"/>
      <c r="S147" s="226"/>
      <c r="T147" s="227"/>
      <c r="AT147" s="228" t="s">
        <v>173</v>
      </c>
      <c r="AU147" s="228" t="s">
        <v>94</v>
      </c>
      <c r="AV147" s="14" t="s">
        <v>94</v>
      </c>
      <c r="AW147" s="14" t="s">
        <v>29</v>
      </c>
      <c r="AX147" s="14" t="s">
        <v>73</v>
      </c>
      <c r="AY147" s="228" t="s">
        <v>165</v>
      </c>
    </row>
    <row r="148" spans="1:65" s="15" customFormat="1" ht="11.25">
      <c r="B148" s="229"/>
      <c r="C148" s="230"/>
      <c r="D148" s="211" t="s">
        <v>173</v>
      </c>
      <c r="E148" s="231" t="s">
        <v>1</v>
      </c>
      <c r="F148" s="232" t="s">
        <v>176</v>
      </c>
      <c r="G148" s="230"/>
      <c r="H148" s="233">
        <v>17.701000000000001</v>
      </c>
      <c r="I148" s="230"/>
      <c r="J148" s="230"/>
      <c r="K148" s="230"/>
      <c r="L148" s="234"/>
      <c r="M148" s="235"/>
      <c r="N148" s="236"/>
      <c r="O148" s="236"/>
      <c r="P148" s="236"/>
      <c r="Q148" s="236"/>
      <c r="R148" s="236"/>
      <c r="S148" s="236"/>
      <c r="T148" s="237"/>
      <c r="AT148" s="238" t="s">
        <v>173</v>
      </c>
      <c r="AU148" s="238" t="s">
        <v>94</v>
      </c>
      <c r="AV148" s="15" t="s">
        <v>171</v>
      </c>
      <c r="AW148" s="15" t="s">
        <v>29</v>
      </c>
      <c r="AX148" s="15" t="s">
        <v>81</v>
      </c>
      <c r="AY148" s="238" t="s">
        <v>165</v>
      </c>
    </row>
    <row r="149" spans="1:65" s="2" customFormat="1" ht="24.2" customHeight="1">
      <c r="A149" s="31"/>
      <c r="B149" s="32"/>
      <c r="C149" s="196" t="s">
        <v>171</v>
      </c>
      <c r="D149" s="196" t="s">
        <v>167</v>
      </c>
      <c r="E149" s="197" t="s">
        <v>187</v>
      </c>
      <c r="F149" s="198" t="s">
        <v>188</v>
      </c>
      <c r="G149" s="199" t="s">
        <v>183</v>
      </c>
      <c r="H149" s="200">
        <v>17.701000000000001</v>
      </c>
      <c r="I149" s="201">
        <v>13.75</v>
      </c>
      <c r="J149" s="201">
        <f>ROUND(I149*H149,2)</f>
        <v>243.39</v>
      </c>
      <c r="K149" s="202"/>
      <c r="L149" s="36"/>
      <c r="M149" s="203" t="s">
        <v>1</v>
      </c>
      <c r="N149" s="204" t="s">
        <v>39</v>
      </c>
      <c r="O149" s="205">
        <v>0.77059</v>
      </c>
      <c r="P149" s="205">
        <f>O149*H149</f>
        <v>13.64021359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171</v>
      </c>
      <c r="AT149" s="207" t="s">
        <v>167</v>
      </c>
      <c r="AU149" s="207" t="s">
        <v>94</v>
      </c>
      <c r="AY149" s="17" t="s">
        <v>165</v>
      </c>
      <c r="BE149" s="208">
        <f>IF(N149="základná",J149,0)</f>
        <v>0</v>
      </c>
      <c r="BF149" s="208">
        <f>IF(N149="znížená",J149,0)</f>
        <v>243.39</v>
      </c>
      <c r="BG149" s="208">
        <f>IF(N149="zákl. prenesená",J149,0)</f>
        <v>0</v>
      </c>
      <c r="BH149" s="208">
        <f>IF(N149="zníž. prenesená",J149,0)</f>
        <v>0</v>
      </c>
      <c r="BI149" s="208">
        <f>IF(N149="nulová",J149,0)</f>
        <v>0</v>
      </c>
      <c r="BJ149" s="17" t="s">
        <v>94</v>
      </c>
      <c r="BK149" s="208">
        <f>ROUND(I149*H149,2)</f>
        <v>243.39</v>
      </c>
      <c r="BL149" s="17" t="s">
        <v>171</v>
      </c>
      <c r="BM149" s="207" t="s">
        <v>189</v>
      </c>
    </row>
    <row r="150" spans="1:65" s="2" customFormat="1" ht="37.9" customHeight="1">
      <c r="A150" s="31"/>
      <c r="B150" s="32"/>
      <c r="C150" s="196" t="s">
        <v>190</v>
      </c>
      <c r="D150" s="196" t="s">
        <v>167</v>
      </c>
      <c r="E150" s="197" t="s">
        <v>191</v>
      </c>
      <c r="F150" s="198" t="s">
        <v>192</v>
      </c>
      <c r="G150" s="199" t="s">
        <v>183</v>
      </c>
      <c r="H150" s="200">
        <v>17.701000000000001</v>
      </c>
      <c r="I150" s="201">
        <v>5.2</v>
      </c>
      <c r="J150" s="201">
        <f>ROUND(I150*H150,2)</f>
        <v>92.05</v>
      </c>
      <c r="K150" s="202"/>
      <c r="L150" s="36"/>
      <c r="M150" s="203" t="s">
        <v>1</v>
      </c>
      <c r="N150" s="204" t="s">
        <v>39</v>
      </c>
      <c r="O150" s="205">
        <v>0.38200000000000001</v>
      </c>
      <c r="P150" s="205">
        <f>O150*H150</f>
        <v>6.7617820000000002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171</v>
      </c>
      <c r="AT150" s="207" t="s">
        <v>167</v>
      </c>
      <c r="AU150" s="207" t="s">
        <v>94</v>
      </c>
      <c r="AY150" s="17" t="s">
        <v>165</v>
      </c>
      <c r="BE150" s="208">
        <f>IF(N150="základná",J150,0)</f>
        <v>0</v>
      </c>
      <c r="BF150" s="208">
        <f>IF(N150="znížená",J150,0)</f>
        <v>92.05</v>
      </c>
      <c r="BG150" s="208">
        <f>IF(N150="zákl. prenesená",J150,0)</f>
        <v>0</v>
      </c>
      <c r="BH150" s="208">
        <f>IF(N150="zníž. prenesená",J150,0)</f>
        <v>0</v>
      </c>
      <c r="BI150" s="208">
        <f>IF(N150="nulová",J150,0)</f>
        <v>0</v>
      </c>
      <c r="BJ150" s="17" t="s">
        <v>94</v>
      </c>
      <c r="BK150" s="208">
        <f>ROUND(I150*H150,2)</f>
        <v>92.05</v>
      </c>
      <c r="BL150" s="17" t="s">
        <v>171</v>
      </c>
      <c r="BM150" s="207" t="s">
        <v>193</v>
      </c>
    </row>
    <row r="151" spans="1:65" s="2" customFormat="1" ht="37.9" customHeight="1">
      <c r="A151" s="31"/>
      <c r="B151" s="32"/>
      <c r="C151" s="196" t="s">
        <v>194</v>
      </c>
      <c r="D151" s="196" t="s">
        <v>167</v>
      </c>
      <c r="E151" s="197" t="s">
        <v>195</v>
      </c>
      <c r="F151" s="198" t="s">
        <v>196</v>
      </c>
      <c r="G151" s="199" t="s">
        <v>183</v>
      </c>
      <c r="H151" s="200">
        <v>17.701000000000001</v>
      </c>
      <c r="I151" s="201">
        <v>4.74</v>
      </c>
      <c r="J151" s="201">
        <f>ROUND(I151*H151,2)</f>
        <v>83.9</v>
      </c>
      <c r="K151" s="202"/>
      <c r="L151" s="36"/>
      <c r="M151" s="203" t="s">
        <v>1</v>
      </c>
      <c r="N151" s="204" t="s">
        <v>39</v>
      </c>
      <c r="O151" s="205">
        <v>0.34799999999999998</v>
      </c>
      <c r="P151" s="205">
        <f>O151*H151</f>
        <v>6.159948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171</v>
      </c>
      <c r="AT151" s="207" t="s">
        <v>167</v>
      </c>
      <c r="AU151" s="207" t="s">
        <v>94</v>
      </c>
      <c r="AY151" s="17" t="s">
        <v>165</v>
      </c>
      <c r="BE151" s="208">
        <f>IF(N151="základná",J151,0)</f>
        <v>0</v>
      </c>
      <c r="BF151" s="208">
        <f>IF(N151="znížená",J151,0)</f>
        <v>83.9</v>
      </c>
      <c r="BG151" s="208">
        <f>IF(N151="zákl. prenesená",J151,0)</f>
        <v>0</v>
      </c>
      <c r="BH151" s="208">
        <f>IF(N151="zníž. prenesená",J151,0)</f>
        <v>0</v>
      </c>
      <c r="BI151" s="208">
        <f>IF(N151="nulová",J151,0)</f>
        <v>0</v>
      </c>
      <c r="BJ151" s="17" t="s">
        <v>94</v>
      </c>
      <c r="BK151" s="208">
        <f>ROUND(I151*H151,2)</f>
        <v>83.9</v>
      </c>
      <c r="BL151" s="17" t="s">
        <v>171</v>
      </c>
      <c r="BM151" s="207" t="s">
        <v>197</v>
      </c>
    </row>
    <row r="152" spans="1:65" s="2" customFormat="1" ht="33" customHeight="1">
      <c r="A152" s="31"/>
      <c r="B152" s="32"/>
      <c r="C152" s="196" t="s">
        <v>198</v>
      </c>
      <c r="D152" s="196" t="s">
        <v>167</v>
      </c>
      <c r="E152" s="197" t="s">
        <v>199</v>
      </c>
      <c r="F152" s="198" t="s">
        <v>200</v>
      </c>
      <c r="G152" s="199" t="s">
        <v>183</v>
      </c>
      <c r="H152" s="200">
        <v>17.701000000000001</v>
      </c>
      <c r="I152" s="201">
        <v>5.17</v>
      </c>
      <c r="J152" s="201">
        <f>ROUND(I152*H152,2)</f>
        <v>91.51</v>
      </c>
      <c r="K152" s="202"/>
      <c r="L152" s="36"/>
      <c r="M152" s="203" t="s">
        <v>1</v>
      </c>
      <c r="N152" s="204" t="s">
        <v>39</v>
      </c>
      <c r="O152" s="205">
        <v>7.0999999999999994E-2</v>
      </c>
      <c r="P152" s="205">
        <f>O152*H152</f>
        <v>1.2567709999999999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171</v>
      </c>
      <c r="AT152" s="207" t="s">
        <v>167</v>
      </c>
      <c r="AU152" s="207" t="s">
        <v>94</v>
      </c>
      <c r="AY152" s="17" t="s">
        <v>165</v>
      </c>
      <c r="BE152" s="208">
        <f>IF(N152="základná",J152,0)</f>
        <v>0</v>
      </c>
      <c r="BF152" s="208">
        <f>IF(N152="znížená",J152,0)</f>
        <v>91.51</v>
      </c>
      <c r="BG152" s="208">
        <f>IF(N152="zákl. prenesená",J152,0)</f>
        <v>0</v>
      </c>
      <c r="BH152" s="208">
        <f>IF(N152="zníž. prenesená",J152,0)</f>
        <v>0</v>
      </c>
      <c r="BI152" s="208">
        <f>IF(N152="nulová",J152,0)</f>
        <v>0</v>
      </c>
      <c r="BJ152" s="17" t="s">
        <v>94</v>
      </c>
      <c r="BK152" s="208">
        <f>ROUND(I152*H152,2)</f>
        <v>91.51</v>
      </c>
      <c r="BL152" s="17" t="s">
        <v>171</v>
      </c>
      <c r="BM152" s="207" t="s">
        <v>201</v>
      </c>
    </row>
    <row r="153" spans="1:65" s="2" customFormat="1" ht="37.9" customHeight="1">
      <c r="A153" s="31"/>
      <c r="B153" s="32"/>
      <c r="C153" s="196" t="s">
        <v>202</v>
      </c>
      <c r="D153" s="196" t="s">
        <v>167</v>
      </c>
      <c r="E153" s="197" t="s">
        <v>203</v>
      </c>
      <c r="F153" s="198" t="s">
        <v>204</v>
      </c>
      <c r="G153" s="199" t="s">
        <v>183</v>
      </c>
      <c r="H153" s="200">
        <v>300.91699999999997</v>
      </c>
      <c r="I153" s="201">
        <v>0.52</v>
      </c>
      <c r="J153" s="201">
        <f>ROUND(I153*H153,2)</f>
        <v>156.47999999999999</v>
      </c>
      <c r="K153" s="202"/>
      <c r="L153" s="36"/>
      <c r="M153" s="203" t="s">
        <v>1</v>
      </c>
      <c r="N153" s="204" t="s">
        <v>39</v>
      </c>
      <c r="O153" s="205">
        <v>7.3699999999999998E-3</v>
      </c>
      <c r="P153" s="205">
        <f>O153*H153</f>
        <v>2.2177582899999999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171</v>
      </c>
      <c r="AT153" s="207" t="s">
        <v>167</v>
      </c>
      <c r="AU153" s="207" t="s">
        <v>94</v>
      </c>
      <c r="AY153" s="17" t="s">
        <v>165</v>
      </c>
      <c r="BE153" s="208">
        <f>IF(N153="základná",J153,0)</f>
        <v>0</v>
      </c>
      <c r="BF153" s="208">
        <f>IF(N153="znížená",J153,0)</f>
        <v>156.47999999999999</v>
      </c>
      <c r="BG153" s="208">
        <f>IF(N153="zákl. prenesená",J153,0)</f>
        <v>0</v>
      </c>
      <c r="BH153" s="208">
        <f>IF(N153="zníž. prenesená",J153,0)</f>
        <v>0</v>
      </c>
      <c r="BI153" s="208">
        <f>IF(N153="nulová",J153,0)</f>
        <v>0</v>
      </c>
      <c r="BJ153" s="17" t="s">
        <v>94</v>
      </c>
      <c r="BK153" s="208">
        <f>ROUND(I153*H153,2)</f>
        <v>156.47999999999999</v>
      </c>
      <c r="BL153" s="17" t="s">
        <v>171</v>
      </c>
      <c r="BM153" s="207" t="s">
        <v>205</v>
      </c>
    </row>
    <row r="154" spans="1:65" s="14" customFormat="1" ht="11.25">
      <c r="B154" s="219"/>
      <c r="C154" s="220"/>
      <c r="D154" s="211" t="s">
        <v>173</v>
      </c>
      <c r="E154" s="220"/>
      <c r="F154" s="222" t="s">
        <v>206</v>
      </c>
      <c r="G154" s="220"/>
      <c r="H154" s="223">
        <v>300.91699999999997</v>
      </c>
      <c r="I154" s="220"/>
      <c r="J154" s="220"/>
      <c r="K154" s="220"/>
      <c r="L154" s="224"/>
      <c r="M154" s="225"/>
      <c r="N154" s="226"/>
      <c r="O154" s="226"/>
      <c r="P154" s="226"/>
      <c r="Q154" s="226"/>
      <c r="R154" s="226"/>
      <c r="S154" s="226"/>
      <c r="T154" s="227"/>
      <c r="AT154" s="228" t="s">
        <v>173</v>
      </c>
      <c r="AU154" s="228" t="s">
        <v>94</v>
      </c>
      <c r="AV154" s="14" t="s">
        <v>94</v>
      </c>
      <c r="AW154" s="14" t="s">
        <v>4</v>
      </c>
      <c r="AX154" s="14" t="s">
        <v>81</v>
      </c>
      <c r="AY154" s="228" t="s">
        <v>165</v>
      </c>
    </row>
    <row r="155" spans="1:65" s="2" customFormat="1" ht="16.5" customHeight="1">
      <c r="A155" s="31"/>
      <c r="B155" s="32"/>
      <c r="C155" s="196" t="s">
        <v>207</v>
      </c>
      <c r="D155" s="196" t="s">
        <v>167</v>
      </c>
      <c r="E155" s="197" t="s">
        <v>208</v>
      </c>
      <c r="F155" s="198" t="s">
        <v>209</v>
      </c>
      <c r="G155" s="199" t="s">
        <v>183</v>
      </c>
      <c r="H155" s="200">
        <v>17.701000000000001</v>
      </c>
      <c r="I155" s="201">
        <v>0.9</v>
      </c>
      <c r="J155" s="201">
        <f>ROUND(I155*H155,2)</f>
        <v>15.93</v>
      </c>
      <c r="K155" s="202"/>
      <c r="L155" s="36"/>
      <c r="M155" s="203" t="s">
        <v>1</v>
      </c>
      <c r="N155" s="204" t="s">
        <v>39</v>
      </c>
      <c r="O155" s="205">
        <v>8.9999999999999993E-3</v>
      </c>
      <c r="P155" s="205">
        <f>O155*H155</f>
        <v>0.15930900000000001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171</v>
      </c>
      <c r="AT155" s="207" t="s">
        <v>167</v>
      </c>
      <c r="AU155" s="207" t="s">
        <v>94</v>
      </c>
      <c r="AY155" s="17" t="s">
        <v>165</v>
      </c>
      <c r="BE155" s="208">
        <f>IF(N155="základná",J155,0)</f>
        <v>0</v>
      </c>
      <c r="BF155" s="208">
        <f>IF(N155="znížená",J155,0)</f>
        <v>15.93</v>
      </c>
      <c r="BG155" s="208">
        <f>IF(N155="zákl. prenesená",J155,0)</f>
        <v>0</v>
      </c>
      <c r="BH155" s="208">
        <f>IF(N155="zníž. prenesená",J155,0)</f>
        <v>0</v>
      </c>
      <c r="BI155" s="208">
        <f>IF(N155="nulová",J155,0)</f>
        <v>0</v>
      </c>
      <c r="BJ155" s="17" t="s">
        <v>94</v>
      </c>
      <c r="BK155" s="208">
        <f>ROUND(I155*H155,2)</f>
        <v>15.93</v>
      </c>
      <c r="BL155" s="17" t="s">
        <v>171</v>
      </c>
      <c r="BM155" s="207" t="s">
        <v>210</v>
      </c>
    </row>
    <row r="156" spans="1:65" s="2" customFormat="1" ht="24.2" customHeight="1">
      <c r="A156" s="31"/>
      <c r="B156" s="32"/>
      <c r="C156" s="196" t="s">
        <v>122</v>
      </c>
      <c r="D156" s="196" t="s">
        <v>167</v>
      </c>
      <c r="E156" s="197" t="s">
        <v>211</v>
      </c>
      <c r="F156" s="198" t="s">
        <v>212</v>
      </c>
      <c r="G156" s="199" t="s">
        <v>213</v>
      </c>
      <c r="H156" s="200">
        <v>42.936999999999998</v>
      </c>
      <c r="I156" s="201">
        <v>19.5</v>
      </c>
      <c r="J156" s="201">
        <f>ROUND(I156*H156,2)</f>
        <v>837.27</v>
      </c>
      <c r="K156" s="202"/>
      <c r="L156" s="36"/>
      <c r="M156" s="203" t="s">
        <v>1</v>
      </c>
      <c r="N156" s="204" t="s">
        <v>39</v>
      </c>
      <c r="O156" s="205">
        <v>0</v>
      </c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171</v>
      </c>
      <c r="AT156" s="207" t="s">
        <v>167</v>
      </c>
      <c r="AU156" s="207" t="s">
        <v>94</v>
      </c>
      <c r="AY156" s="17" t="s">
        <v>165</v>
      </c>
      <c r="BE156" s="208">
        <f>IF(N156="základná",J156,0)</f>
        <v>0</v>
      </c>
      <c r="BF156" s="208">
        <f>IF(N156="znížená",J156,0)</f>
        <v>837.27</v>
      </c>
      <c r="BG156" s="208">
        <f>IF(N156="zákl. prenesená",J156,0)</f>
        <v>0</v>
      </c>
      <c r="BH156" s="208">
        <f>IF(N156="zníž. prenesená",J156,0)</f>
        <v>0</v>
      </c>
      <c r="BI156" s="208">
        <f>IF(N156="nulová",J156,0)</f>
        <v>0</v>
      </c>
      <c r="BJ156" s="17" t="s">
        <v>94</v>
      </c>
      <c r="BK156" s="208">
        <f>ROUND(I156*H156,2)</f>
        <v>837.27</v>
      </c>
      <c r="BL156" s="17" t="s">
        <v>171</v>
      </c>
      <c r="BM156" s="207" t="s">
        <v>214</v>
      </c>
    </row>
    <row r="157" spans="1:65" s="14" customFormat="1" ht="11.25">
      <c r="B157" s="219"/>
      <c r="C157" s="220"/>
      <c r="D157" s="211" t="s">
        <v>173</v>
      </c>
      <c r="E157" s="220"/>
      <c r="F157" s="222" t="s">
        <v>215</v>
      </c>
      <c r="G157" s="220"/>
      <c r="H157" s="223">
        <v>42.936999999999998</v>
      </c>
      <c r="I157" s="220"/>
      <c r="J157" s="220"/>
      <c r="K157" s="220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173</v>
      </c>
      <c r="AU157" s="228" t="s">
        <v>94</v>
      </c>
      <c r="AV157" s="14" t="s">
        <v>94</v>
      </c>
      <c r="AW157" s="14" t="s">
        <v>4</v>
      </c>
      <c r="AX157" s="14" t="s">
        <v>81</v>
      </c>
      <c r="AY157" s="228" t="s">
        <v>165</v>
      </c>
    </row>
    <row r="158" spans="1:65" s="12" customFormat="1" ht="22.9" customHeight="1">
      <c r="B158" s="181"/>
      <c r="C158" s="182"/>
      <c r="D158" s="183" t="s">
        <v>72</v>
      </c>
      <c r="E158" s="194" t="s">
        <v>207</v>
      </c>
      <c r="F158" s="194" t="s">
        <v>216</v>
      </c>
      <c r="G158" s="182"/>
      <c r="H158" s="182"/>
      <c r="I158" s="182"/>
      <c r="J158" s="195">
        <f>BK158</f>
        <v>32726.87</v>
      </c>
      <c r="K158" s="182"/>
      <c r="L158" s="186"/>
      <c r="M158" s="187"/>
      <c r="N158" s="188"/>
      <c r="O158" s="188"/>
      <c r="P158" s="189">
        <f>SUM(P159:P302)</f>
        <v>1273.0334964200001</v>
      </c>
      <c r="Q158" s="188"/>
      <c r="R158" s="189">
        <f>SUM(R159:R302)</f>
        <v>9.962714000000001E-3</v>
      </c>
      <c r="S158" s="188"/>
      <c r="T158" s="190">
        <f>SUM(T159:T302)</f>
        <v>158.43213399999999</v>
      </c>
      <c r="AR158" s="191" t="s">
        <v>81</v>
      </c>
      <c r="AT158" s="192" t="s">
        <v>72</v>
      </c>
      <c r="AU158" s="192" t="s">
        <v>81</v>
      </c>
      <c r="AY158" s="191" t="s">
        <v>165</v>
      </c>
      <c r="BK158" s="193">
        <f>SUM(BK159:BK302)</f>
        <v>32726.87</v>
      </c>
    </row>
    <row r="159" spans="1:65" s="2" customFormat="1" ht="24.2" customHeight="1">
      <c r="A159" s="31"/>
      <c r="B159" s="32"/>
      <c r="C159" s="196" t="s">
        <v>217</v>
      </c>
      <c r="D159" s="196" t="s">
        <v>167</v>
      </c>
      <c r="E159" s="197" t="s">
        <v>218</v>
      </c>
      <c r="F159" s="198" t="s">
        <v>219</v>
      </c>
      <c r="G159" s="199" t="s">
        <v>220</v>
      </c>
      <c r="H159" s="200">
        <v>17.309999999999999</v>
      </c>
      <c r="I159" s="201">
        <v>16.690000000000001</v>
      </c>
      <c r="J159" s="201">
        <f>ROUND(I159*H159,2)</f>
        <v>288.89999999999998</v>
      </c>
      <c r="K159" s="202"/>
      <c r="L159" s="36"/>
      <c r="M159" s="203" t="s">
        <v>1</v>
      </c>
      <c r="N159" s="204" t="s">
        <v>39</v>
      </c>
      <c r="O159" s="205">
        <v>0.45101000000000002</v>
      </c>
      <c r="P159" s="205">
        <f>O159*H159</f>
        <v>7.8069831000000001</v>
      </c>
      <c r="Q159" s="205">
        <v>9.3999999999999998E-6</v>
      </c>
      <c r="R159" s="205">
        <f>Q159*H159</f>
        <v>1.6271399999999997E-4</v>
      </c>
      <c r="S159" s="205">
        <v>0</v>
      </c>
      <c r="T159" s="206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171</v>
      </c>
      <c r="AT159" s="207" t="s">
        <v>167</v>
      </c>
      <c r="AU159" s="207" t="s">
        <v>94</v>
      </c>
      <c r="AY159" s="17" t="s">
        <v>165</v>
      </c>
      <c r="BE159" s="208">
        <f>IF(N159="základná",J159,0)</f>
        <v>0</v>
      </c>
      <c r="BF159" s="208">
        <f>IF(N159="znížená",J159,0)</f>
        <v>288.89999999999998</v>
      </c>
      <c r="BG159" s="208">
        <f>IF(N159="zákl. prenesená",J159,0)</f>
        <v>0</v>
      </c>
      <c r="BH159" s="208">
        <f>IF(N159="zníž. prenesená",J159,0)</f>
        <v>0</v>
      </c>
      <c r="BI159" s="208">
        <f>IF(N159="nulová",J159,0)</f>
        <v>0</v>
      </c>
      <c r="BJ159" s="17" t="s">
        <v>94</v>
      </c>
      <c r="BK159" s="208">
        <f>ROUND(I159*H159,2)</f>
        <v>288.89999999999998</v>
      </c>
      <c r="BL159" s="17" t="s">
        <v>171</v>
      </c>
      <c r="BM159" s="207" t="s">
        <v>221</v>
      </c>
    </row>
    <row r="160" spans="1:65" s="13" customFormat="1" ht="11.25">
      <c r="B160" s="209"/>
      <c r="C160" s="210"/>
      <c r="D160" s="211" t="s">
        <v>173</v>
      </c>
      <c r="E160" s="212" t="s">
        <v>1</v>
      </c>
      <c r="F160" s="213" t="s">
        <v>185</v>
      </c>
      <c r="G160" s="210"/>
      <c r="H160" s="212" t="s">
        <v>1</v>
      </c>
      <c r="I160" s="210"/>
      <c r="J160" s="210"/>
      <c r="K160" s="210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173</v>
      </c>
      <c r="AU160" s="218" t="s">
        <v>94</v>
      </c>
      <c r="AV160" s="13" t="s">
        <v>81</v>
      </c>
      <c r="AW160" s="13" t="s">
        <v>29</v>
      </c>
      <c r="AX160" s="13" t="s">
        <v>73</v>
      </c>
      <c r="AY160" s="218" t="s">
        <v>165</v>
      </c>
    </row>
    <row r="161" spans="1:65" s="14" customFormat="1" ht="11.25">
      <c r="B161" s="219"/>
      <c r="C161" s="220"/>
      <c r="D161" s="211" t="s">
        <v>173</v>
      </c>
      <c r="E161" s="221" t="s">
        <v>1</v>
      </c>
      <c r="F161" s="222" t="s">
        <v>222</v>
      </c>
      <c r="G161" s="220"/>
      <c r="H161" s="223">
        <v>11.71</v>
      </c>
      <c r="I161" s="220"/>
      <c r="J161" s="220"/>
      <c r="K161" s="220"/>
      <c r="L161" s="224"/>
      <c r="M161" s="225"/>
      <c r="N161" s="226"/>
      <c r="O161" s="226"/>
      <c r="P161" s="226"/>
      <c r="Q161" s="226"/>
      <c r="R161" s="226"/>
      <c r="S161" s="226"/>
      <c r="T161" s="227"/>
      <c r="AT161" s="228" t="s">
        <v>173</v>
      </c>
      <c r="AU161" s="228" t="s">
        <v>94</v>
      </c>
      <c r="AV161" s="14" t="s">
        <v>94</v>
      </c>
      <c r="AW161" s="14" t="s">
        <v>29</v>
      </c>
      <c r="AX161" s="14" t="s">
        <v>73</v>
      </c>
      <c r="AY161" s="228" t="s">
        <v>165</v>
      </c>
    </row>
    <row r="162" spans="1:65" s="13" customFormat="1" ht="11.25">
      <c r="B162" s="209"/>
      <c r="C162" s="210"/>
      <c r="D162" s="211" t="s">
        <v>173</v>
      </c>
      <c r="E162" s="212" t="s">
        <v>1</v>
      </c>
      <c r="F162" s="213" t="s">
        <v>223</v>
      </c>
      <c r="G162" s="210"/>
      <c r="H162" s="212" t="s">
        <v>1</v>
      </c>
      <c r="I162" s="210"/>
      <c r="J162" s="210"/>
      <c r="K162" s="210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173</v>
      </c>
      <c r="AU162" s="218" t="s">
        <v>94</v>
      </c>
      <c r="AV162" s="13" t="s">
        <v>81</v>
      </c>
      <c r="AW162" s="13" t="s">
        <v>29</v>
      </c>
      <c r="AX162" s="13" t="s">
        <v>73</v>
      </c>
      <c r="AY162" s="218" t="s">
        <v>165</v>
      </c>
    </row>
    <row r="163" spans="1:65" s="14" customFormat="1" ht="11.25">
      <c r="B163" s="219"/>
      <c r="C163" s="220"/>
      <c r="D163" s="211" t="s">
        <v>173</v>
      </c>
      <c r="E163" s="221" t="s">
        <v>1</v>
      </c>
      <c r="F163" s="222" t="s">
        <v>224</v>
      </c>
      <c r="G163" s="220"/>
      <c r="H163" s="223">
        <v>5.6</v>
      </c>
      <c r="I163" s="220"/>
      <c r="J163" s="220"/>
      <c r="K163" s="220"/>
      <c r="L163" s="224"/>
      <c r="M163" s="225"/>
      <c r="N163" s="226"/>
      <c r="O163" s="226"/>
      <c r="P163" s="226"/>
      <c r="Q163" s="226"/>
      <c r="R163" s="226"/>
      <c r="S163" s="226"/>
      <c r="T163" s="227"/>
      <c r="AT163" s="228" t="s">
        <v>173</v>
      </c>
      <c r="AU163" s="228" t="s">
        <v>94</v>
      </c>
      <c r="AV163" s="14" t="s">
        <v>94</v>
      </c>
      <c r="AW163" s="14" t="s">
        <v>29</v>
      </c>
      <c r="AX163" s="14" t="s">
        <v>73</v>
      </c>
      <c r="AY163" s="228" t="s">
        <v>165</v>
      </c>
    </row>
    <row r="164" spans="1:65" s="15" customFormat="1" ht="11.25">
      <c r="B164" s="229"/>
      <c r="C164" s="230"/>
      <c r="D164" s="211" t="s">
        <v>173</v>
      </c>
      <c r="E164" s="231" t="s">
        <v>1</v>
      </c>
      <c r="F164" s="232" t="s">
        <v>176</v>
      </c>
      <c r="G164" s="230"/>
      <c r="H164" s="233">
        <v>17.310000000000002</v>
      </c>
      <c r="I164" s="230"/>
      <c r="J164" s="230"/>
      <c r="K164" s="230"/>
      <c r="L164" s="234"/>
      <c r="M164" s="235"/>
      <c r="N164" s="236"/>
      <c r="O164" s="236"/>
      <c r="P164" s="236"/>
      <c r="Q164" s="236"/>
      <c r="R164" s="236"/>
      <c r="S164" s="236"/>
      <c r="T164" s="237"/>
      <c r="AT164" s="238" t="s">
        <v>173</v>
      </c>
      <c r="AU164" s="238" t="s">
        <v>94</v>
      </c>
      <c r="AV164" s="15" t="s">
        <v>171</v>
      </c>
      <c r="AW164" s="15" t="s">
        <v>29</v>
      </c>
      <c r="AX164" s="15" t="s">
        <v>81</v>
      </c>
      <c r="AY164" s="238" t="s">
        <v>165</v>
      </c>
    </row>
    <row r="165" spans="1:65" s="2" customFormat="1" ht="37.9" customHeight="1">
      <c r="A165" s="31"/>
      <c r="B165" s="32"/>
      <c r="C165" s="196" t="s">
        <v>225</v>
      </c>
      <c r="D165" s="196" t="s">
        <v>167</v>
      </c>
      <c r="E165" s="197" t="s">
        <v>226</v>
      </c>
      <c r="F165" s="198" t="s">
        <v>227</v>
      </c>
      <c r="G165" s="199" t="s">
        <v>183</v>
      </c>
      <c r="H165" s="200">
        <v>1.6519999999999999</v>
      </c>
      <c r="I165" s="201">
        <v>33.49</v>
      </c>
      <c r="J165" s="201">
        <f>ROUND(I165*H165,2)</f>
        <v>55.33</v>
      </c>
      <c r="K165" s="202"/>
      <c r="L165" s="36"/>
      <c r="M165" s="203" t="s">
        <v>1</v>
      </c>
      <c r="N165" s="204" t="s">
        <v>39</v>
      </c>
      <c r="O165" s="205">
        <v>1.587</v>
      </c>
      <c r="P165" s="205">
        <f>O165*H165</f>
        <v>2.6217239999999999</v>
      </c>
      <c r="Q165" s="205">
        <v>0</v>
      </c>
      <c r="R165" s="205">
        <f>Q165*H165</f>
        <v>0</v>
      </c>
      <c r="S165" s="205">
        <v>2.4079999999999999</v>
      </c>
      <c r="T165" s="206">
        <f>S165*H165</f>
        <v>3.9780159999999998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171</v>
      </c>
      <c r="AT165" s="207" t="s">
        <v>167</v>
      </c>
      <c r="AU165" s="207" t="s">
        <v>94</v>
      </c>
      <c r="AY165" s="17" t="s">
        <v>165</v>
      </c>
      <c r="BE165" s="208">
        <f>IF(N165="základná",J165,0)</f>
        <v>0</v>
      </c>
      <c r="BF165" s="208">
        <f>IF(N165="znížená",J165,0)</f>
        <v>55.33</v>
      </c>
      <c r="BG165" s="208">
        <f>IF(N165="zákl. prenesená",J165,0)</f>
        <v>0</v>
      </c>
      <c r="BH165" s="208">
        <f>IF(N165="zníž. prenesená",J165,0)</f>
        <v>0</v>
      </c>
      <c r="BI165" s="208">
        <f>IF(N165="nulová",J165,0)</f>
        <v>0</v>
      </c>
      <c r="BJ165" s="17" t="s">
        <v>94</v>
      </c>
      <c r="BK165" s="208">
        <f>ROUND(I165*H165,2)</f>
        <v>55.33</v>
      </c>
      <c r="BL165" s="17" t="s">
        <v>171</v>
      </c>
      <c r="BM165" s="207" t="s">
        <v>228</v>
      </c>
    </row>
    <row r="166" spans="1:65" s="13" customFormat="1" ht="11.25">
      <c r="B166" s="209"/>
      <c r="C166" s="210"/>
      <c r="D166" s="211" t="s">
        <v>173</v>
      </c>
      <c r="E166" s="212" t="s">
        <v>1</v>
      </c>
      <c r="F166" s="213" t="s">
        <v>185</v>
      </c>
      <c r="G166" s="210"/>
      <c r="H166" s="212" t="s">
        <v>1</v>
      </c>
      <c r="I166" s="210"/>
      <c r="J166" s="210"/>
      <c r="K166" s="210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173</v>
      </c>
      <c r="AU166" s="218" t="s">
        <v>94</v>
      </c>
      <c r="AV166" s="13" t="s">
        <v>81</v>
      </c>
      <c r="AW166" s="13" t="s">
        <v>29</v>
      </c>
      <c r="AX166" s="13" t="s">
        <v>73</v>
      </c>
      <c r="AY166" s="218" t="s">
        <v>165</v>
      </c>
    </row>
    <row r="167" spans="1:65" s="14" customFormat="1" ht="11.25">
      <c r="B167" s="219"/>
      <c r="C167" s="220"/>
      <c r="D167" s="211" t="s">
        <v>173</v>
      </c>
      <c r="E167" s="221" t="s">
        <v>1</v>
      </c>
      <c r="F167" s="222" t="s">
        <v>229</v>
      </c>
      <c r="G167" s="220"/>
      <c r="H167" s="223">
        <v>1.5469999999999999</v>
      </c>
      <c r="I167" s="220"/>
      <c r="J167" s="220"/>
      <c r="K167" s="220"/>
      <c r="L167" s="224"/>
      <c r="M167" s="225"/>
      <c r="N167" s="226"/>
      <c r="O167" s="226"/>
      <c r="P167" s="226"/>
      <c r="Q167" s="226"/>
      <c r="R167" s="226"/>
      <c r="S167" s="226"/>
      <c r="T167" s="227"/>
      <c r="AT167" s="228" t="s">
        <v>173</v>
      </c>
      <c r="AU167" s="228" t="s">
        <v>94</v>
      </c>
      <c r="AV167" s="14" t="s">
        <v>94</v>
      </c>
      <c r="AW167" s="14" t="s">
        <v>29</v>
      </c>
      <c r="AX167" s="14" t="s">
        <v>73</v>
      </c>
      <c r="AY167" s="228" t="s">
        <v>165</v>
      </c>
    </row>
    <row r="168" spans="1:65" s="14" customFormat="1" ht="11.25">
      <c r="B168" s="219"/>
      <c r="C168" s="220"/>
      <c r="D168" s="211" t="s">
        <v>173</v>
      </c>
      <c r="E168" s="221" t="s">
        <v>1</v>
      </c>
      <c r="F168" s="222" t="s">
        <v>230</v>
      </c>
      <c r="G168" s="220"/>
      <c r="H168" s="223">
        <v>0.105</v>
      </c>
      <c r="I168" s="220"/>
      <c r="J168" s="220"/>
      <c r="K168" s="220"/>
      <c r="L168" s="224"/>
      <c r="M168" s="225"/>
      <c r="N168" s="226"/>
      <c r="O168" s="226"/>
      <c r="P168" s="226"/>
      <c r="Q168" s="226"/>
      <c r="R168" s="226"/>
      <c r="S168" s="226"/>
      <c r="T168" s="227"/>
      <c r="AT168" s="228" t="s">
        <v>173</v>
      </c>
      <c r="AU168" s="228" t="s">
        <v>94</v>
      </c>
      <c r="AV168" s="14" t="s">
        <v>94</v>
      </c>
      <c r="AW168" s="14" t="s">
        <v>29</v>
      </c>
      <c r="AX168" s="14" t="s">
        <v>73</v>
      </c>
      <c r="AY168" s="228" t="s">
        <v>165</v>
      </c>
    </row>
    <row r="169" spans="1:65" s="15" customFormat="1" ht="11.25">
      <c r="B169" s="229"/>
      <c r="C169" s="230"/>
      <c r="D169" s="211" t="s">
        <v>173</v>
      </c>
      <c r="E169" s="231" t="s">
        <v>1</v>
      </c>
      <c r="F169" s="232" t="s">
        <v>176</v>
      </c>
      <c r="G169" s="230"/>
      <c r="H169" s="233">
        <v>1.6519999999999999</v>
      </c>
      <c r="I169" s="230"/>
      <c r="J169" s="230"/>
      <c r="K169" s="230"/>
      <c r="L169" s="234"/>
      <c r="M169" s="235"/>
      <c r="N169" s="236"/>
      <c r="O169" s="236"/>
      <c r="P169" s="236"/>
      <c r="Q169" s="236"/>
      <c r="R169" s="236"/>
      <c r="S169" s="236"/>
      <c r="T169" s="237"/>
      <c r="AT169" s="238" t="s">
        <v>173</v>
      </c>
      <c r="AU169" s="238" t="s">
        <v>94</v>
      </c>
      <c r="AV169" s="15" t="s">
        <v>171</v>
      </c>
      <c r="AW169" s="15" t="s">
        <v>29</v>
      </c>
      <c r="AX169" s="15" t="s">
        <v>81</v>
      </c>
      <c r="AY169" s="238" t="s">
        <v>165</v>
      </c>
    </row>
    <row r="170" spans="1:65" s="2" customFormat="1" ht="33" customHeight="1">
      <c r="A170" s="31"/>
      <c r="B170" s="32"/>
      <c r="C170" s="196" t="s">
        <v>231</v>
      </c>
      <c r="D170" s="196" t="s">
        <v>167</v>
      </c>
      <c r="E170" s="197" t="s">
        <v>232</v>
      </c>
      <c r="F170" s="198" t="s">
        <v>233</v>
      </c>
      <c r="G170" s="199" t="s">
        <v>183</v>
      </c>
      <c r="H170" s="200">
        <v>2.6389999999999998</v>
      </c>
      <c r="I170" s="201">
        <v>265.95999999999998</v>
      </c>
      <c r="J170" s="201">
        <f>ROUND(I170*H170,2)</f>
        <v>701.87</v>
      </c>
      <c r="K170" s="202"/>
      <c r="L170" s="36"/>
      <c r="M170" s="203" t="s">
        <v>1</v>
      </c>
      <c r="N170" s="204" t="s">
        <v>39</v>
      </c>
      <c r="O170" s="205">
        <v>12.606</v>
      </c>
      <c r="P170" s="205">
        <f>O170*H170</f>
        <v>33.267233999999995</v>
      </c>
      <c r="Q170" s="205">
        <v>0</v>
      </c>
      <c r="R170" s="205">
        <f>Q170*H170</f>
        <v>0</v>
      </c>
      <c r="S170" s="205">
        <v>2.4</v>
      </c>
      <c r="T170" s="206">
        <f>S170*H170</f>
        <v>6.3335999999999997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171</v>
      </c>
      <c r="AT170" s="207" t="s">
        <v>167</v>
      </c>
      <c r="AU170" s="207" t="s">
        <v>94</v>
      </c>
      <c r="AY170" s="17" t="s">
        <v>165</v>
      </c>
      <c r="BE170" s="208">
        <f>IF(N170="základná",J170,0)</f>
        <v>0</v>
      </c>
      <c r="BF170" s="208">
        <f>IF(N170="znížená",J170,0)</f>
        <v>701.87</v>
      </c>
      <c r="BG170" s="208">
        <f>IF(N170="zákl. prenesená",J170,0)</f>
        <v>0</v>
      </c>
      <c r="BH170" s="208">
        <f>IF(N170="zníž. prenesená",J170,0)</f>
        <v>0</v>
      </c>
      <c r="BI170" s="208">
        <f>IF(N170="nulová",J170,0)</f>
        <v>0</v>
      </c>
      <c r="BJ170" s="17" t="s">
        <v>94</v>
      </c>
      <c r="BK170" s="208">
        <f>ROUND(I170*H170,2)</f>
        <v>701.87</v>
      </c>
      <c r="BL170" s="17" t="s">
        <v>171</v>
      </c>
      <c r="BM170" s="207" t="s">
        <v>234</v>
      </c>
    </row>
    <row r="171" spans="1:65" s="13" customFormat="1" ht="11.25">
      <c r="B171" s="209"/>
      <c r="C171" s="210"/>
      <c r="D171" s="211" t="s">
        <v>173</v>
      </c>
      <c r="E171" s="212" t="s">
        <v>1</v>
      </c>
      <c r="F171" s="213" t="s">
        <v>185</v>
      </c>
      <c r="G171" s="210"/>
      <c r="H171" s="212" t="s">
        <v>1</v>
      </c>
      <c r="I171" s="210"/>
      <c r="J171" s="210"/>
      <c r="K171" s="210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173</v>
      </c>
      <c r="AU171" s="218" t="s">
        <v>94</v>
      </c>
      <c r="AV171" s="13" t="s">
        <v>81</v>
      </c>
      <c r="AW171" s="13" t="s">
        <v>29</v>
      </c>
      <c r="AX171" s="13" t="s">
        <v>73</v>
      </c>
      <c r="AY171" s="218" t="s">
        <v>165</v>
      </c>
    </row>
    <row r="172" spans="1:65" s="14" customFormat="1" ht="11.25">
      <c r="B172" s="219"/>
      <c r="C172" s="220"/>
      <c r="D172" s="211" t="s">
        <v>173</v>
      </c>
      <c r="E172" s="221" t="s">
        <v>1</v>
      </c>
      <c r="F172" s="222" t="s">
        <v>235</v>
      </c>
      <c r="G172" s="220"/>
      <c r="H172" s="223">
        <v>2.3210000000000002</v>
      </c>
      <c r="I172" s="220"/>
      <c r="J172" s="220"/>
      <c r="K172" s="220"/>
      <c r="L172" s="224"/>
      <c r="M172" s="225"/>
      <c r="N172" s="226"/>
      <c r="O172" s="226"/>
      <c r="P172" s="226"/>
      <c r="Q172" s="226"/>
      <c r="R172" s="226"/>
      <c r="S172" s="226"/>
      <c r="T172" s="227"/>
      <c r="AT172" s="228" t="s">
        <v>173</v>
      </c>
      <c r="AU172" s="228" t="s">
        <v>94</v>
      </c>
      <c r="AV172" s="14" t="s">
        <v>94</v>
      </c>
      <c r="AW172" s="14" t="s">
        <v>29</v>
      </c>
      <c r="AX172" s="14" t="s">
        <v>73</v>
      </c>
      <c r="AY172" s="228" t="s">
        <v>165</v>
      </c>
    </row>
    <row r="173" spans="1:65" s="14" customFormat="1" ht="11.25">
      <c r="B173" s="219"/>
      <c r="C173" s="220"/>
      <c r="D173" s="211" t="s">
        <v>173</v>
      </c>
      <c r="E173" s="221" t="s">
        <v>1</v>
      </c>
      <c r="F173" s="222" t="s">
        <v>236</v>
      </c>
      <c r="G173" s="220"/>
      <c r="H173" s="223">
        <v>0.158</v>
      </c>
      <c r="I173" s="220"/>
      <c r="J173" s="220"/>
      <c r="K173" s="220"/>
      <c r="L173" s="224"/>
      <c r="M173" s="225"/>
      <c r="N173" s="226"/>
      <c r="O173" s="226"/>
      <c r="P173" s="226"/>
      <c r="Q173" s="226"/>
      <c r="R173" s="226"/>
      <c r="S173" s="226"/>
      <c r="T173" s="227"/>
      <c r="AT173" s="228" t="s">
        <v>173</v>
      </c>
      <c r="AU173" s="228" t="s">
        <v>94</v>
      </c>
      <c r="AV173" s="14" t="s">
        <v>94</v>
      </c>
      <c r="AW173" s="14" t="s">
        <v>29</v>
      </c>
      <c r="AX173" s="14" t="s">
        <v>73</v>
      </c>
      <c r="AY173" s="228" t="s">
        <v>165</v>
      </c>
    </row>
    <row r="174" spans="1:65" s="13" customFormat="1" ht="11.25">
      <c r="B174" s="209"/>
      <c r="C174" s="210"/>
      <c r="D174" s="211" t="s">
        <v>173</v>
      </c>
      <c r="E174" s="212" t="s">
        <v>1</v>
      </c>
      <c r="F174" s="213" t="s">
        <v>223</v>
      </c>
      <c r="G174" s="210"/>
      <c r="H174" s="212" t="s">
        <v>1</v>
      </c>
      <c r="I174" s="210"/>
      <c r="J174" s="210"/>
      <c r="K174" s="210"/>
      <c r="L174" s="214"/>
      <c r="M174" s="215"/>
      <c r="N174" s="216"/>
      <c r="O174" s="216"/>
      <c r="P174" s="216"/>
      <c r="Q174" s="216"/>
      <c r="R174" s="216"/>
      <c r="S174" s="216"/>
      <c r="T174" s="217"/>
      <c r="AT174" s="218" t="s">
        <v>173</v>
      </c>
      <c r="AU174" s="218" t="s">
        <v>94</v>
      </c>
      <c r="AV174" s="13" t="s">
        <v>81</v>
      </c>
      <c r="AW174" s="13" t="s">
        <v>29</v>
      </c>
      <c r="AX174" s="13" t="s">
        <v>73</v>
      </c>
      <c r="AY174" s="218" t="s">
        <v>165</v>
      </c>
    </row>
    <row r="175" spans="1:65" s="14" customFormat="1" ht="11.25">
      <c r="B175" s="219"/>
      <c r="C175" s="220"/>
      <c r="D175" s="211" t="s">
        <v>173</v>
      </c>
      <c r="E175" s="221" t="s">
        <v>1</v>
      </c>
      <c r="F175" s="222" t="s">
        <v>237</v>
      </c>
      <c r="G175" s="220"/>
      <c r="H175" s="223">
        <v>0.16</v>
      </c>
      <c r="I175" s="220"/>
      <c r="J175" s="220"/>
      <c r="K175" s="220"/>
      <c r="L175" s="224"/>
      <c r="M175" s="225"/>
      <c r="N175" s="226"/>
      <c r="O175" s="226"/>
      <c r="P175" s="226"/>
      <c r="Q175" s="226"/>
      <c r="R175" s="226"/>
      <c r="S175" s="226"/>
      <c r="T175" s="227"/>
      <c r="AT175" s="228" t="s">
        <v>173</v>
      </c>
      <c r="AU175" s="228" t="s">
        <v>94</v>
      </c>
      <c r="AV175" s="14" t="s">
        <v>94</v>
      </c>
      <c r="AW175" s="14" t="s">
        <v>29</v>
      </c>
      <c r="AX175" s="14" t="s">
        <v>73</v>
      </c>
      <c r="AY175" s="228" t="s">
        <v>165</v>
      </c>
    </row>
    <row r="176" spans="1:65" s="15" customFormat="1" ht="11.25">
      <c r="B176" s="229"/>
      <c r="C176" s="230"/>
      <c r="D176" s="211" t="s">
        <v>173</v>
      </c>
      <c r="E176" s="231" t="s">
        <v>1</v>
      </c>
      <c r="F176" s="232" t="s">
        <v>176</v>
      </c>
      <c r="G176" s="230"/>
      <c r="H176" s="233">
        <v>2.6390000000000002</v>
      </c>
      <c r="I176" s="230"/>
      <c r="J176" s="230"/>
      <c r="K176" s="230"/>
      <c r="L176" s="234"/>
      <c r="M176" s="235"/>
      <c r="N176" s="236"/>
      <c r="O176" s="236"/>
      <c r="P176" s="236"/>
      <c r="Q176" s="236"/>
      <c r="R176" s="236"/>
      <c r="S176" s="236"/>
      <c r="T176" s="237"/>
      <c r="AT176" s="238" t="s">
        <v>173</v>
      </c>
      <c r="AU176" s="238" t="s">
        <v>94</v>
      </c>
      <c r="AV176" s="15" t="s">
        <v>171</v>
      </c>
      <c r="AW176" s="15" t="s">
        <v>29</v>
      </c>
      <c r="AX176" s="15" t="s">
        <v>81</v>
      </c>
      <c r="AY176" s="238" t="s">
        <v>165</v>
      </c>
    </row>
    <row r="177" spans="1:65" s="2" customFormat="1" ht="44.25" customHeight="1">
      <c r="A177" s="31"/>
      <c r="B177" s="32"/>
      <c r="C177" s="196" t="s">
        <v>238</v>
      </c>
      <c r="D177" s="196" t="s">
        <v>167</v>
      </c>
      <c r="E177" s="197" t="s">
        <v>239</v>
      </c>
      <c r="F177" s="198" t="s">
        <v>240</v>
      </c>
      <c r="G177" s="199" t="s">
        <v>183</v>
      </c>
      <c r="H177" s="200">
        <v>1.407</v>
      </c>
      <c r="I177" s="201">
        <v>30.7</v>
      </c>
      <c r="J177" s="201">
        <f>ROUND(I177*H177,2)</f>
        <v>43.19</v>
      </c>
      <c r="K177" s="202"/>
      <c r="L177" s="36"/>
      <c r="M177" s="203" t="s">
        <v>1</v>
      </c>
      <c r="N177" s="204" t="s">
        <v>39</v>
      </c>
      <c r="O177" s="205">
        <v>1.4550000000000001</v>
      </c>
      <c r="P177" s="205">
        <f>O177*H177</f>
        <v>2.0471850000000003</v>
      </c>
      <c r="Q177" s="205">
        <v>0</v>
      </c>
      <c r="R177" s="205">
        <f>Q177*H177</f>
        <v>0</v>
      </c>
      <c r="S177" s="205">
        <v>1.905</v>
      </c>
      <c r="T177" s="206">
        <f>S177*H177</f>
        <v>2.6803349999999999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7" t="s">
        <v>171</v>
      </c>
      <c r="AT177" s="207" t="s">
        <v>167</v>
      </c>
      <c r="AU177" s="207" t="s">
        <v>94</v>
      </c>
      <c r="AY177" s="17" t="s">
        <v>165</v>
      </c>
      <c r="BE177" s="208">
        <f>IF(N177="základná",J177,0)</f>
        <v>0</v>
      </c>
      <c r="BF177" s="208">
        <f>IF(N177="znížená",J177,0)</f>
        <v>43.19</v>
      </c>
      <c r="BG177" s="208">
        <f>IF(N177="zákl. prenesená",J177,0)</f>
        <v>0</v>
      </c>
      <c r="BH177" s="208">
        <f>IF(N177="zníž. prenesená",J177,0)</f>
        <v>0</v>
      </c>
      <c r="BI177" s="208">
        <f>IF(N177="nulová",J177,0)</f>
        <v>0</v>
      </c>
      <c r="BJ177" s="17" t="s">
        <v>94</v>
      </c>
      <c r="BK177" s="208">
        <f>ROUND(I177*H177,2)</f>
        <v>43.19</v>
      </c>
      <c r="BL177" s="17" t="s">
        <v>171</v>
      </c>
      <c r="BM177" s="207" t="s">
        <v>241</v>
      </c>
    </row>
    <row r="178" spans="1:65" s="13" customFormat="1" ht="11.25">
      <c r="B178" s="209"/>
      <c r="C178" s="210"/>
      <c r="D178" s="211" t="s">
        <v>173</v>
      </c>
      <c r="E178" s="212" t="s">
        <v>1</v>
      </c>
      <c r="F178" s="213" t="s">
        <v>242</v>
      </c>
      <c r="G178" s="210"/>
      <c r="H178" s="212" t="s">
        <v>1</v>
      </c>
      <c r="I178" s="210"/>
      <c r="J178" s="210"/>
      <c r="K178" s="210"/>
      <c r="L178" s="214"/>
      <c r="M178" s="215"/>
      <c r="N178" s="216"/>
      <c r="O178" s="216"/>
      <c r="P178" s="216"/>
      <c r="Q178" s="216"/>
      <c r="R178" s="216"/>
      <c r="S178" s="216"/>
      <c r="T178" s="217"/>
      <c r="AT178" s="218" t="s">
        <v>173</v>
      </c>
      <c r="AU178" s="218" t="s">
        <v>94</v>
      </c>
      <c r="AV178" s="13" t="s">
        <v>81</v>
      </c>
      <c r="AW178" s="13" t="s">
        <v>29</v>
      </c>
      <c r="AX178" s="13" t="s">
        <v>73</v>
      </c>
      <c r="AY178" s="218" t="s">
        <v>165</v>
      </c>
    </row>
    <row r="179" spans="1:65" s="14" customFormat="1" ht="11.25">
      <c r="B179" s="219"/>
      <c r="C179" s="220"/>
      <c r="D179" s="211" t="s">
        <v>173</v>
      </c>
      <c r="E179" s="221" t="s">
        <v>1</v>
      </c>
      <c r="F179" s="222" t="s">
        <v>243</v>
      </c>
      <c r="G179" s="220"/>
      <c r="H179" s="223">
        <v>1.407</v>
      </c>
      <c r="I179" s="220"/>
      <c r="J179" s="220"/>
      <c r="K179" s="220"/>
      <c r="L179" s="224"/>
      <c r="M179" s="225"/>
      <c r="N179" s="226"/>
      <c r="O179" s="226"/>
      <c r="P179" s="226"/>
      <c r="Q179" s="226"/>
      <c r="R179" s="226"/>
      <c r="S179" s="226"/>
      <c r="T179" s="227"/>
      <c r="AT179" s="228" t="s">
        <v>173</v>
      </c>
      <c r="AU179" s="228" t="s">
        <v>94</v>
      </c>
      <c r="AV179" s="14" t="s">
        <v>94</v>
      </c>
      <c r="AW179" s="14" t="s">
        <v>29</v>
      </c>
      <c r="AX179" s="14" t="s">
        <v>73</v>
      </c>
      <c r="AY179" s="228" t="s">
        <v>165</v>
      </c>
    </row>
    <row r="180" spans="1:65" s="15" customFormat="1" ht="11.25">
      <c r="B180" s="229"/>
      <c r="C180" s="230"/>
      <c r="D180" s="211" t="s">
        <v>173</v>
      </c>
      <c r="E180" s="231" t="s">
        <v>1</v>
      </c>
      <c r="F180" s="232" t="s">
        <v>176</v>
      </c>
      <c r="G180" s="230"/>
      <c r="H180" s="233">
        <v>1.407</v>
      </c>
      <c r="I180" s="230"/>
      <c r="J180" s="230"/>
      <c r="K180" s="230"/>
      <c r="L180" s="234"/>
      <c r="M180" s="235"/>
      <c r="N180" s="236"/>
      <c r="O180" s="236"/>
      <c r="P180" s="236"/>
      <c r="Q180" s="236"/>
      <c r="R180" s="236"/>
      <c r="S180" s="236"/>
      <c r="T180" s="237"/>
      <c r="AT180" s="238" t="s">
        <v>173</v>
      </c>
      <c r="AU180" s="238" t="s">
        <v>94</v>
      </c>
      <c r="AV180" s="15" t="s">
        <v>171</v>
      </c>
      <c r="AW180" s="15" t="s">
        <v>29</v>
      </c>
      <c r="AX180" s="15" t="s">
        <v>81</v>
      </c>
      <c r="AY180" s="238" t="s">
        <v>165</v>
      </c>
    </row>
    <row r="181" spans="1:65" s="2" customFormat="1" ht="44.25" customHeight="1">
      <c r="A181" s="31"/>
      <c r="B181" s="32"/>
      <c r="C181" s="196" t="s">
        <v>244</v>
      </c>
      <c r="D181" s="196" t="s">
        <v>167</v>
      </c>
      <c r="E181" s="197" t="s">
        <v>245</v>
      </c>
      <c r="F181" s="198" t="s">
        <v>246</v>
      </c>
      <c r="G181" s="199" t="s">
        <v>183</v>
      </c>
      <c r="H181" s="200">
        <v>7.1710000000000003</v>
      </c>
      <c r="I181" s="201">
        <v>64.260000000000005</v>
      </c>
      <c r="J181" s="201">
        <f>ROUND(I181*H181,2)</f>
        <v>460.81</v>
      </c>
      <c r="K181" s="202"/>
      <c r="L181" s="36"/>
      <c r="M181" s="203" t="s">
        <v>1</v>
      </c>
      <c r="N181" s="204" t="s">
        <v>39</v>
      </c>
      <c r="O181" s="205">
        <v>3.4550000000000001</v>
      </c>
      <c r="P181" s="205">
        <f>O181*H181</f>
        <v>24.775805000000002</v>
      </c>
      <c r="Q181" s="205">
        <v>0</v>
      </c>
      <c r="R181" s="205">
        <f>Q181*H181</f>
        <v>0</v>
      </c>
      <c r="S181" s="205">
        <v>1.905</v>
      </c>
      <c r="T181" s="206">
        <f>S181*H181</f>
        <v>13.660755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7" t="s">
        <v>171</v>
      </c>
      <c r="AT181" s="207" t="s">
        <v>167</v>
      </c>
      <c r="AU181" s="207" t="s">
        <v>94</v>
      </c>
      <c r="AY181" s="17" t="s">
        <v>165</v>
      </c>
      <c r="BE181" s="208">
        <f>IF(N181="základná",J181,0)</f>
        <v>0</v>
      </c>
      <c r="BF181" s="208">
        <f>IF(N181="znížená",J181,0)</f>
        <v>460.81</v>
      </c>
      <c r="BG181" s="208">
        <f>IF(N181="zákl. prenesená",J181,0)</f>
        <v>0</v>
      </c>
      <c r="BH181" s="208">
        <f>IF(N181="zníž. prenesená",J181,0)</f>
        <v>0</v>
      </c>
      <c r="BI181" s="208">
        <f>IF(N181="nulová",J181,0)</f>
        <v>0</v>
      </c>
      <c r="BJ181" s="17" t="s">
        <v>94</v>
      </c>
      <c r="BK181" s="208">
        <f>ROUND(I181*H181,2)</f>
        <v>460.81</v>
      </c>
      <c r="BL181" s="17" t="s">
        <v>171</v>
      </c>
      <c r="BM181" s="207" t="s">
        <v>247</v>
      </c>
    </row>
    <row r="182" spans="1:65" s="13" customFormat="1" ht="11.25">
      <c r="B182" s="209"/>
      <c r="C182" s="210"/>
      <c r="D182" s="211" t="s">
        <v>173</v>
      </c>
      <c r="E182" s="212" t="s">
        <v>1</v>
      </c>
      <c r="F182" s="213" t="s">
        <v>248</v>
      </c>
      <c r="G182" s="210"/>
      <c r="H182" s="212" t="s">
        <v>1</v>
      </c>
      <c r="I182" s="210"/>
      <c r="J182" s="210"/>
      <c r="K182" s="210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173</v>
      </c>
      <c r="AU182" s="218" t="s">
        <v>94</v>
      </c>
      <c r="AV182" s="13" t="s">
        <v>81</v>
      </c>
      <c r="AW182" s="13" t="s">
        <v>29</v>
      </c>
      <c r="AX182" s="13" t="s">
        <v>73</v>
      </c>
      <c r="AY182" s="218" t="s">
        <v>165</v>
      </c>
    </row>
    <row r="183" spans="1:65" s="14" customFormat="1" ht="11.25">
      <c r="B183" s="219"/>
      <c r="C183" s="220"/>
      <c r="D183" s="211" t="s">
        <v>173</v>
      </c>
      <c r="E183" s="221" t="s">
        <v>1</v>
      </c>
      <c r="F183" s="222" t="s">
        <v>249</v>
      </c>
      <c r="G183" s="220"/>
      <c r="H183" s="223">
        <v>9.6000000000000002E-2</v>
      </c>
      <c r="I183" s="220"/>
      <c r="J183" s="220"/>
      <c r="K183" s="220"/>
      <c r="L183" s="224"/>
      <c r="M183" s="225"/>
      <c r="N183" s="226"/>
      <c r="O183" s="226"/>
      <c r="P183" s="226"/>
      <c r="Q183" s="226"/>
      <c r="R183" s="226"/>
      <c r="S183" s="226"/>
      <c r="T183" s="227"/>
      <c r="AT183" s="228" t="s">
        <v>173</v>
      </c>
      <c r="AU183" s="228" t="s">
        <v>94</v>
      </c>
      <c r="AV183" s="14" t="s">
        <v>94</v>
      </c>
      <c r="AW183" s="14" t="s">
        <v>29</v>
      </c>
      <c r="AX183" s="14" t="s">
        <v>73</v>
      </c>
      <c r="AY183" s="228" t="s">
        <v>165</v>
      </c>
    </row>
    <row r="184" spans="1:65" s="14" customFormat="1" ht="11.25">
      <c r="B184" s="219"/>
      <c r="C184" s="220"/>
      <c r="D184" s="211" t="s">
        <v>173</v>
      </c>
      <c r="E184" s="221" t="s">
        <v>1</v>
      </c>
      <c r="F184" s="222" t="s">
        <v>250</v>
      </c>
      <c r="G184" s="220"/>
      <c r="H184" s="223">
        <v>0.98</v>
      </c>
      <c r="I184" s="220"/>
      <c r="J184" s="220"/>
      <c r="K184" s="220"/>
      <c r="L184" s="224"/>
      <c r="M184" s="225"/>
      <c r="N184" s="226"/>
      <c r="O184" s="226"/>
      <c r="P184" s="226"/>
      <c r="Q184" s="226"/>
      <c r="R184" s="226"/>
      <c r="S184" s="226"/>
      <c r="T184" s="227"/>
      <c r="AT184" s="228" t="s">
        <v>173</v>
      </c>
      <c r="AU184" s="228" t="s">
        <v>94</v>
      </c>
      <c r="AV184" s="14" t="s">
        <v>94</v>
      </c>
      <c r="AW184" s="14" t="s">
        <v>29</v>
      </c>
      <c r="AX184" s="14" t="s">
        <v>73</v>
      </c>
      <c r="AY184" s="228" t="s">
        <v>165</v>
      </c>
    </row>
    <row r="185" spans="1:65" s="14" customFormat="1" ht="11.25">
      <c r="B185" s="219"/>
      <c r="C185" s="220"/>
      <c r="D185" s="211" t="s">
        <v>173</v>
      </c>
      <c r="E185" s="221" t="s">
        <v>1</v>
      </c>
      <c r="F185" s="222" t="s">
        <v>251</v>
      </c>
      <c r="G185" s="220"/>
      <c r="H185" s="223">
        <v>0.85099999999999998</v>
      </c>
      <c r="I185" s="220"/>
      <c r="J185" s="220"/>
      <c r="K185" s="220"/>
      <c r="L185" s="224"/>
      <c r="M185" s="225"/>
      <c r="N185" s="226"/>
      <c r="O185" s="226"/>
      <c r="P185" s="226"/>
      <c r="Q185" s="226"/>
      <c r="R185" s="226"/>
      <c r="S185" s="226"/>
      <c r="T185" s="227"/>
      <c r="AT185" s="228" t="s">
        <v>173</v>
      </c>
      <c r="AU185" s="228" t="s">
        <v>94</v>
      </c>
      <c r="AV185" s="14" t="s">
        <v>94</v>
      </c>
      <c r="AW185" s="14" t="s">
        <v>29</v>
      </c>
      <c r="AX185" s="14" t="s">
        <v>73</v>
      </c>
      <c r="AY185" s="228" t="s">
        <v>165</v>
      </c>
    </row>
    <row r="186" spans="1:65" s="14" customFormat="1" ht="11.25">
      <c r="B186" s="219"/>
      <c r="C186" s="220"/>
      <c r="D186" s="211" t="s">
        <v>173</v>
      </c>
      <c r="E186" s="221" t="s">
        <v>1</v>
      </c>
      <c r="F186" s="222" t="s">
        <v>252</v>
      </c>
      <c r="G186" s="220"/>
      <c r="H186" s="223">
        <v>1.139</v>
      </c>
      <c r="I186" s="220"/>
      <c r="J186" s="220"/>
      <c r="K186" s="220"/>
      <c r="L186" s="224"/>
      <c r="M186" s="225"/>
      <c r="N186" s="226"/>
      <c r="O186" s="226"/>
      <c r="P186" s="226"/>
      <c r="Q186" s="226"/>
      <c r="R186" s="226"/>
      <c r="S186" s="226"/>
      <c r="T186" s="227"/>
      <c r="AT186" s="228" t="s">
        <v>173</v>
      </c>
      <c r="AU186" s="228" t="s">
        <v>94</v>
      </c>
      <c r="AV186" s="14" t="s">
        <v>94</v>
      </c>
      <c r="AW186" s="14" t="s">
        <v>29</v>
      </c>
      <c r="AX186" s="14" t="s">
        <v>73</v>
      </c>
      <c r="AY186" s="228" t="s">
        <v>165</v>
      </c>
    </row>
    <row r="187" spans="1:65" s="13" customFormat="1" ht="11.25">
      <c r="B187" s="209"/>
      <c r="C187" s="210"/>
      <c r="D187" s="211" t="s">
        <v>173</v>
      </c>
      <c r="E187" s="212" t="s">
        <v>1</v>
      </c>
      <c r="F187" s="213" t="s">
        <v>253</v>
      </c>
      <c r="G187" s="210"/>
      <c r="H187" s="212" t="s">
        <v>1</v>
      </c>
      <c r="I187" s="210"/>
      <c r="J187" s="210"/>
      <c r="K187" s="210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173</v>
      </c>
      <c r="AU187" s="218" t="s">
        <v>94</v>
      </c>
      <c r="AV187" s="13" t="s">
        <v>81</v>
      </c>
      <c r="AW187" s="13" t="s">
        <v>29</v>
      </c>
      <c r="AX187" s="13" t="s">
        <v>73</v>
      </c>
      <c r="AY187" s="218" t="s">
        <v>165</v>
      </c>
    </row>
    <row r="188" spans="1:65" s="14" customFormat="1" ht="11.25">
      <c r="B188" s="219"/>
      <c r="C188" s="220"/>
      <c r="D188" s="211" t="s">
        <v>173</v>
      </c>
      <c r="E188" s="221" t="s">
        <v>1</v>
      </c>
      <c r="F188" s="222" t="s">
        <v>254</v>
      </c>
      <c r="G188" s="220"/>
      <c r="H188" s="223">
        <v>0.83199999999999996</v>
      </c>
      <c r="I188" s="220"/>
      <c r="J188" s="220"/>
      <c r="K188" s="220"/>
      <c r="L188" s="224"/>
      <c r="M188" s="225"/>
      <c r="N188" s="226"/>
      <c r="O188" s="226"/>
      <c r="P188" s="226"/>
      <c r="Q188" s="226"/>
      <c r="R188" s="226"/>
      <c r="S188" s="226"/>
      <c r="T188" s="227"/>
      <c r="AT188" s="228" t="s">
        <v>173</v>
      </c>
      <c r="AU188" s="228" t="s">
        <v>94</v>
      </c>
      <c r="AV188" s="14" t="s">
        <v>94</v>
      </c>
      <c r="AW188" s="14" t="s">
        <v>29</v>
      </c>
      <c r="AX188" s="14" t="s">
        <v>73</v>
      </c>
      <c r="AY188" s="228" t="s">
        <v>165</v>
      </c>
    </row>
    <row r="189" spans="1:65" s="14" customFormat="1" ht="22.5">
      <c r="B189" s="219"/>
      <c r="C189" s="220"/>
      <c r="D189" s="211" t="s">
        <v>173</v>
      </c>
      <c r="E189" s="221" t="s">
        <v>1</v>
      </c>
      <c r="F189" s="222" t="s">
        <v>255</v>
      </c>
      <c r="G189" s="220"/>
      <c r="H189" s="223">
        <v>2.972</v>
      </c>
      <c r="I189" s="220"/>
      <c r="J189" s="220"/>
      <c r="K189" s="220"/>
      <c r="L189" s="224"/>
      <c r="M189" s="225"/>
      <c r="N189" s="226"/>
      <c r="O189" s="226"/>
      <c r="P189" s="226"/>
      <c r="Q189" s="226"/>
      <c r="R189" s="226"/>
      <c r="S189" s="226"/>
      <c r="T189" s="227"/>
      <c r="AT189" s="228" t="s">
        <v>173</v>
      </c>
      <c r="AU189" s="228" t="s">
        <v>94</v>
      </c>
      <c r="AV189" s="14" t="s">
        <v>94</v>
      </c>
      <c r="AW189" s="14" t="s">
        <v>29</v>
      </c>
      <c r="AX189" s="14" t="s">
        <v>73</v>
      </c>
      <c r="AY189" s="228" t="s">
        <v>165</v>
      </c>
    </row>
    <row r="190" spans="1:65" s="14" customFormat="1" ht="11.25">
      <c r="B190" s="219"/>
      <c r="C190" s="220"/>
      <c r="D190" s="211" t="s">
        <v>173</v>
      </c>
      <c r="E190" s="221" t="s">
        <v>1</v>
      </c>
      <c r="F190" s="222" t="s">
        <v>256</v>
      </c>
      <c r="G190" s="220"/>
      <c r="H190" s="223">
        <v>0.30099999999999999</v>
      </c>
      <c r="I190" s="220"/>
      <c r="J190" s="220"/>
      <c r="K190" s="220"/>
      <c r="L190" s="224"/>
      <c r="M190" s="225"/>
      <c r="N190" s="226"/>
      <c r="O190" s="226"/>
      <c r="P190" s="226"/>
      <c r="Q190" s="226"/>
      <c r="R190" s="226"/>
      <c r="S190" s="226"/>
      <c r="T190" s="227"/>
      <c r="AT190" s="228" t="s">
        <v>173</v>
      </c>
      <c r="AU190" s="228" t="s">
        <v>94</v>
      </c>
      <c r="AV190" s="14" t="s">
        <v>94</v>
      </c>
      <c r="AW190" s="14" t="s">
        <v>29</v>
      </c>
      <c r="AX190" s="14" t="s">
        <v>73</v>
      </c>
      <c r="AY190" s="228" t="s">
        <v>165</v>
      </c>
    </row>
    <row r="191" spans="1:65" s="15" customFormat="1" ht="11.25">
      <c r="B191" s="229"/>
      <c r="C191" s="230"/>
      <c r="D191" s="211" t="s">
        <v>173</v>
      </c>
      <c r="E191" s="231" t="s">
        <v>1</v>
      </c>
      <c r="F191" s="232" t="s">
        <v>176</v>
      </c>
      <c r="G191" s="230"/>
      <c r="H191" s="233">
        <v>7.1709999999999994</v>
      </c>
      <c r="I191" s="230"/>
      <c r="J191" s="230"/>
      <c r="K191" s="230"/>
      <c r="L191" s="234"/>
      <c r="M191" s="235"/>
      <c r="N191" s="236"/>
      <c r="O191" s="236"/>
      <c r="P191" s="236"/>
      <c r="Q191" s="236"/>
      <c r="R191" s="236"/>
      <c r="S191" s="236"/>
      <c r="T191" s="237"/>
      <c r="AT191" s="238" t="s">
        <v>173</v>
      </c>
      <c r="AU191" s="238" t="s">
        <v>94</v>
      </c>
      <c r="AV191" s="15" t="s">
        <v>171</v>
      </c>
      <c r="AW191" s="15" t="s">
        <v>29</v>
      </c>
      <c r="AX191" s="15" t="s">
        <v>81</v>
      </c>
      <c r="AY191" s="238" t="s">
        <v>165</v>
      </c>
    </row>
    <row r="192" spans="1:65" s="2" customFormat="1" ht="37.9" customHeight="1">
      <c r="A192" s="31"/>
      <c r="B192" s="32"/>
      <c r="C192" s="196" t="s">
        <v>257</v>
      </c>
      <c r="D192" s="196" t="s">
        <v>167</v>
      </c>
      <c r="E192" s="197" t="s">
        <v>258</v>
      </c>
      <c r="F192" s="198" t="s">
        <v>259</v>
      </c>
      <c r="G192" s="199" t="s">
        <v>183</v>
      </c>
      <c r="H192" s="200">
        <v>20.286999999999999</v>
      </c>
      <c r="I192" s="201">
        <v>65.2</v>
      </c>
      <c r="J192" s="201">
        <f>ROUND(I192*H192,2)</f>
        <v>1322.71</v>
      </c>
      <c r="K192" s="202"/>
      <c r="L192" s="36"/>
      <c r="M192" s="203" t="s">
        <v>1</v>
      </c>
      <c r="N192" s="204" t="s">
        <v>39</v>
      </c>
      <c r="O192" s="205">
        <v>3.9499300000000002</v>
      </c>
      <c r="P192" s="205">
        <f>O192*H192</f>
        <v>80.132229909999992</v>
      </c>
      <c r="Q192" s="205">
        <v>0</v>
      </c>
      <c r="R192" s="205">
        <f>Q192*H192</f>
        <v>0</v>
      </c>
      <c r="S192" s="205">
        <v>1.6</v>
      </c>
      <c r="T192" s="206">
        <f>S192*H192</f>
        <v>32.459200000000003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7" t="s">
        <v>171</v>
      </c>
      <c r="AT192" s="207" t="s">
        <v>167</v>
      </c>
      <c r="AU192" s="207" t="s">
        <v>94</v>
      </c>
      <c r="AY192" s="17" t="s">
        <v>165</v>
      </c>
      <c r="BE192" s="208">
        <f>IF(N192="základná",J192,0)</f>
        <v>0</v>
      </c>
      <c r="BF192" s="208">
        <f>IF(N192="znížená",J192,0)</f>
        <v>1322.71</v>
      </c>
      <c r="BG192" s="208">
        <f>IF(N192="zákl. prenesená",J192,0)</f>
        <v>0</v>
      </c>
      <c r="BH192" s="208">
        <f>IF(N192="zníž. prenesená",J192,0)</f>
        <v>0</v>
      </c>
      <c r="BI192" s="208">
        <f>IF(N192="nulová",J192,0)</f>
        <v>0</v>
      </c>
      <c r="BJ192" s="17" t="s">
        <v>94</v>
      </c>
      <c r="BK192" s="208">
        <f>ROUND(I192*H192,2)</f>
        <v>1322.71</v>
      </c>
      <c r="BL192" s="17" t="s">
        <v>171</v>
      </c>
      <c r="BM192" s="207" t="s">
        <v>260</v>
      </c>
    </row>
    <row r="193" spans="1:65" s="13" customFormat="1" ht="11.25">
      <c r="B193" s="209"/>
      <c r="C193" s="210"/>
      <c r="D193" s="211" t="s">
        <v>173</v>
      </c>
      <c r="E193" s="212" t="s">
        <v>1</v>
      </c>
      <c r="F193" s="213" t="s">
        <v>261</v>
      </c>
      <c r="G193" s="210"/>
      <c r="H193" s="212" t="s">
        <v>1</v>
      </c>
      <c r="I193" s="210"/>
      <c r="J193" s="210"/>
      <c r="K193" s="210"/>
      <c r="L193" s="214"/>
      <c r="M193" s="215"/>
      <c r="N193" s="216"/>
      <c r="O193" s="216"/>
      <c r="P193" s="216"/>
      <c r="Q193" s="216"/>
      <c r="R193" s="216"/>
      <c r="S193" s="216"/>
      <c r="T193" s="217"/>
      <c r="AT193" s="218" t="s">
        <v>173</v>
      </c>
      <c r="AU193" s="218" t="s">
        <v>94</v>
      </c>
      <c r="AV193" s="13" t="s">
        <v>81</v>
      </c>
      <c r="AW193" s="13" t="s">
        <v>29</v>
      </c>
      <c r="AX193" s="13" t="s">
        <v>73</v>
      </c>
      <c r="AY193" s="218" t="s">
        <v>165</v>
      </c>
    </row>
    <row r="194" spans="1:65" s="14" customFormat="1" ht="11.25">
      <c r="B194" s="219"/>
      <c r="C194" s="220"/>
      <c r="D194" s="211" t="s">
        <v>173</v>
      </c>
      <c r="E194" s="221" t="s">
        <v>1</v>
      </c>
      <c r="F194" s="222" t="s">
        <v>262</v>
      </c>
      <c r="G194" s="220"/>
      <c r="H194" s="223">
        <v>4.3620000000000001</v>
      </c>
      <c r="I194" s="220"/>
      <c r="J194" s="220"/>
      <c r="K194" s="220"/>
      <c r="L194" s="224"/>
      <c r="M194" s="225"/>
      <c r="N194" s="226"/>
      <c r="O194" s="226"/>
      <c r="P194" s="226"/>
      <c r="Q194" s="226"/>
      <c r="R194" s="226"/>
      <c r="S194" s="226"/>
      <c r="T194" s="227"/>
      <c r="AT194" s="228" t="s">
        <v>173</v>
      </c>
      <c r="AU194" s="228" t="s">
        <v>94</v>
      </c>
      <c r="AV194" s="14" t="s">
        <v>94</v>
      </c>
      <c r="AW194" s="14" t="s">
        <v>29</v>
      </c>
      <c r="AX194" s="14" t="s">
        <v>73</v>
      </c>
      <c r="AY194" s="228" t="s">
        <v>165</v>
      </c>
    </row>
    <row r="195" spans="1:65" s="13" customFormat="1" ht="11.25">
      <c r="B195" s="209"/>
      <c r="C195" s="210"/>
      <c r="D195" s="211" t="s">
        <v>173</v>
      </c>
      <c r="E195" s="212" t="s">
        <v>1</v>
      </c>
      <c r="F195" s="213" t="s">
        <v>263</v>
      </c>
      <c r="G195" s="210"/>
      <c r="H195" s="212" t="s">
        <v>1</v>
      </c>
      <c r="I195" s="210"/>
      <c r="J195" s="210"/>
      <c r="K195" s="210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173</v>
      </c>
      <c r="AU195" s="218" t="s">
        <v>94</v>
      </c>
      <c r="AV195" s="13" t="s">
        <v>81</v>
      </c>
      <c r="AW195" s="13" t="s">
        <v>29</v>
      </c>
      <c r="AX195" s="13" t="s">
        <v>73</v>
      </c>
      <c r="AY195" s="218" t="s">
        <v>165</v>
      </c>
    </row>
    <row r="196" spans="1:65" s="14" customFormat="1" ht="11.25">
      <c r="B196" s="219"/>
      <c r="C196" s="220"/>
      <c r="D196" s="211" t="s">
        <v>173</v>
      </c>
      <c r="E196" s="221" t="s">
        <v>1</v>
      </c>
      <c r="F196" s="222" t="s">
        <v>264</v>
      </c>
      <c r="G196" s="220"/>
      <c r="H196" s="223">
        <v>11.914</v>
      </c>
      <c r="I196" s="220"/>
      <c r="J196" s="220"/>
      <c r="K196" s="220"/>
      <c r="L196" s="224"/>
      <c r="M196" s="225"/>
      <c r="N196" s="226"/>
      <c r="O196" s="226"/>
      <c r="P196" s="226"/>
      <c r="Q196" s="226"/>
      <c r="R196" s="226"/>
      <c r="S196" s="226"/>
      <c r="T196" s="227"/>
      <c r="AT196" s="228" t="s">
        <v>173</v>
      </c>
      <c r="AU196" s="228" t="s">
        <v>94</v>
      </c>
      <c r="AV196" s="14" t="s">
        <v>94</v>
      </c>
      <c r="AW196" s="14" t="s">
        <v>29</v>
      </c>
      <c r="AX196" s="14" t="s">
        <v>73</v>
      </c>
      <c r="AY196" s="228" t="s">
        <v>165</v>
      </c>
    </row>
    <row r="197" spans="1:65" s="13" customFormat="1" ht="11.25">
      <c r="B197" s="209"/>
      <c r="C197" s="210"/>
      <c r="D197" s="211" t="s">
        <v>173</v>
      </c>
      <c r="E197" s="212" t="s">
        <v>1</v>
      </c>
      <c r="F197" s="213" t="s">
        <v>265</v>
      </c>
      <c r="G197" s="210"/>
      <c r="H197" s="212" t="s">
        <v>1</v>
      </c>
      <c r="I197" s="210"/>
      <c r="J197" s="210"/>
      <c r="K197" s="210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173</v>
      </c>
      <c r="AU197" s="218" t="s">
        <v>94</v>
      </c>
      <c r="AV197" s="13" t="s">
        <v>81</v>
      </c>
      <c r="AW197" s="13" t="s">
        <v>29</v>
      </c>
      <c r="AX197" s="13" t="s">
        <v>73</v>
      </c>
      <c r="AY197" s="218" t="s">
        <v>165</v>
      </c>
    </row>
    <row r="198" spans="1:65" s="14" customFormat="1" ht="22.5">
      <c r="B198" s="219"/>
      <c r="C198" s="220"/>
      <c r="D198" s="211" t="s">
        <v>173</v>
      </c>
      <c r="E198" s="221" t="s">
        <v>1</v>
      </c>
      <c r="F198" s="222" t="s">
        <v>266</v>
      </c>
      <c r="G198" s="220"/>
      <c r="H198" s="223">
        <v>4.0110000000000001</v>
      </c>
      <c r="I198" s="220"/>
      <c r="J198" s="220"/>
      <c r="K198" s="220"/>
      <c r="L198" s="224"/>
      <c r="M198" s="225"/>
      <c r="N198" s="226"/>
      <c r="O198" s="226"/>
      <c r="P198" s="226"/>
      <c r="Q198" s="226"/>
      <c r="R198" s="226"/>
      <c r="S198" s="226"/>
      <c r="T198" s="227"/>
      <c r="AT198" s="228" t="s">
        <v>173</v>
      </c>
      <c r="AU198" s="228" t="s">
        <v>94</v>
      </c>
      <c r="AV198" s="14" t="s">
        <v>94</v>
      </c>
      <c r="AW198" s="14" t="s">
        <v>29</v>
      </c>
      <c r="AX198" s="14" t="s">
        <v>73</v>
      </c>
      <c r="AY198" s="228" t="s">
        <v>165</v>
      </c>
    </row>
    <row r="199" spans="1:65" s="15" customFormat="1" ht="11.25">
      <c r="B199" s="229"/>
      <c r="C199" s="230"/>
      <c r="D199" s="211" t="s">
        <v>173</v>
      </c>
      <c r="E199" s="231" t="s">
        <v>1</v>
      </c>
      <c r="F199" s="232" t="s">
        <v>176</v>
      </c>
      <c r="G199" s="230"/>
      <c r="H199" s="233">
        <v>20.286999999999999</v>
      </c>
      <c r="I199" s="230"/>
      <c r="J199" s="230"/>
      <c r="K199" s="230"/>
      <c r="L199" s="234"/>
      <c r="M199" s="235"/>
      <c r="N199" s="236"/>
      <c r="O199" s="236"/>
      <c r="P199" s="236"/>
      <c r="Q199" s="236"/>
      <c r="R199" s="236"/>
      <c r="S199" s="236"/>
      <c r="T199" s="237"/>
      <c r="AT199" s="238" t="s">
        <v>173</v>
      </c>
      <c r="AU199" s="238" t="s">
        <v>94</v>
      </c>
      <c r="AV199" s="15" t="s">
        <v>171</v>
      </c>
      <c r="AW199" s="15" t="s">
        <v>29</v>
      </c>
      <c r="AX199" s="15" t="s">
        <v>81</v>
      </c>
      <c r="AY199" s="238" t="s">
        <v>165</v>
      </c>
    </row>
    <row r="200" spans="1:65" s="2" customFormat="1" ht="37.9" customHeight="1">
      <c r="A200" s="31"/>
      <c r="B200" s="32"/>
      <c r="C200" s="196" t="s">
        <v>267</v>
      </c>
      <c r="D200" s="196" t="s">
        <v>167</v>
      </c>
      <c r="E200" s="197" t="s">
        <v>268</v>
      </c>
      <c r="F200" s="198" t="s">
        <v>269</v>
      </c>
      <c r="G200" s="199" t="s">
        <v>183</v>
      </c>
      <c r="H200" s="200">
        <v>3.5009999999999999</v>
      </c>
      <c r="I200" s="201">
        <v>109.38</v>
      </c>
      <c r="J200" s="201">
        <f>ROUND(I200*H200,2)</f>
        <v>382.94</v>
      </c>
      <c r="K200" s="202"/>
      <c r="L200" s="36"/>
      <c r="M200" s="203" t="s">
        <v>1</v>
      </c>
      <c r="N200" s="204" t="s">
        <v>39</v>
      </c>
      <c r="O200" s="205">
        <v>6.6262100000000004</v>
      </c>
      <c r="P200" s="205">
        <f>O200*H200</f>
        <v>23.198361210000002</v>
      </c>
      <c r="Q200" s="205">
        <v>0</v>
      </c>
      <c r="R200" s="205">
        <f>Q200*H200</f>
        <v>0</v>
      </c>
      <c r="S200" s="205">
        <v>2.2000000000000002</v>
      </c>
      <c r="T200" s="206">
        <f>S200*H200</f>
        <v>7.7022000000000004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7" t="s">
        <v>171</v>
      </c>
      <c r="AT200" s="207" t="s">
        <v>167</v>
      </c>
      <c r="AU200" s="207" t="s">
        <v>94</v>
      </c>
      <c r="AY200" s="17" t="s">
        <v>165</v>
      </c>
      <c r="BE200" s="208">
        <f>IF(N200="základná",J200,0)</f>
        <v>0</v>
      </c>
      <c r="BF200" s="208">
        <f>IF(N200="znížená",J200,0)</f>
        <v>382.94</v>
      </c>
      <c r="BG200" s="208">
        <f>IF(N200="zákl. prenesená",J200,0)</f>
        <v>0</v>
      </c>
      <c r="BH200" s="208">
        <f>IF(N200="zníž. prenesená",J200,0)</f>
        <v>0</v>
      </c>
      <c r="BI200" s="208">
        <f>IF(N200="nulová",J200,0)</f>
        <v>0</v>
      </c>
      <c r="BJ200" s="17" t="s">
        <v>94</v>
      </c>
      <c r="BK200" s="208">
        <f>ROUND(I200*H200,2)</f>
        <v>382.94</v>
      </c>
      <c r="BL200" s="17" t="s">
        <v>171</v>
      </c>
      <c r="BM200" s="207" t="s">
        <v>270</v>
      </c>
    </row>
    <row r="201" spans="1:65" s="13" customFormat="1" ht="11.25">
      <c r="B201" s="209"/>
      <c r="C201" s="210"/>
      <c r="D201" s="211" t="s">
        <v>173</v>
      </c>
      <c r="E201" s="212" t="s">
        <v>1</v>
      </c>
      <c r="F201" s="213" t="s">
        <v>271</v>
      </c>
      <c r="G201" s="210"/>
      <c r="H201" s="212" t="s">
        <v>1</v>
      </c>
      <c r="I201" s="210"/>
      <c r="J201" s="210"/>
      <c r="K201" s="210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173</v>
      </c>
      <c r="AU201" s="218" t="s">
        <v>94</v>
      </c>
      <c r="AV201" s="13" t="s">
        <v>81</v>
      </c>
      <c r="AW201" s="13" t="s">
        <v>29</v>
      </c>
      <c r="AX201" s="13" t="s">
        <v>73</v>
      </c>
      <c r="AY201" s="218" t="s">
        <v>165</v>
      </c>
    </row>
    <row r="202" spans="1:65" s="14" customFormat="1" ht="11.25">
      <c r="B202" s="219"/>
      <c r="C202" s="220"/>
      <c r="D202" s="211" t="s">
        <v>173</v>
      </c>
      <c r="E202" s="221" t="s">
        <v>1</v>
      </c>
      <c r="F202" s="222" t="s">
        <v>272</v>
      </c>
      <c r="G202" s="220"/>
      <c r="H202" s="223">
        <v>3.5009999999999999</v>
      </c>
      <c r="I202" s="220"/>
      <c r="J202" s="220"/>
      <c r="K202" s="220"/>
      <c r="L202" s="224"/>
      <c r="M202" s="225"/>
      <c r="N202" s="226"/>
      <c r="O202" s="226"/>
      <c r="P202" s="226"/>
      <c r="Q202" s="226"/>
      <c r="R202" s="226"/>
      <c r="S202" s="226"/>
      <c r="T202" s="227"/>
      <c r="AT202" s="228" t="s">
        <v>173</v>
      </c>
      <c r="AU202" s="228" t="s">
        <v>94</v>
      </c>
      <c r="AV202" s="14" t="s">
        <v>94</v>
      </c>
      <c r="AW202" s="14" t="s">
        <v>29</v>
      </c>
      <c r="AX202" s="14" t="s">
        <v>73</v>
      </c>
      <c r="AY202" s="228" t="s">
        <v>165</v>
      </c>
    </row>
    <row r="203" spans="1:65" s="15" customFormat="1" ht="11.25">
      <c r="B203" s="229"/>
      <c r="C203" s="230"/>
      <c r="D203" s="211" t="s">
        <v>173</v>
      </c>
      <c r="E203" s="231" t="s">
        <v>1</v>
      </c>
      <c r="F203" s="232" t="s">
        <v>176</v>
      </c>
      <c r="G203" s="230"/>
      <c r="H203" s="233">
        <v>3.5009999999999999</v>
      </c>
      <c r="I203" s="230"/>
      <c r="J203" s="230"/>
      <c r="K203" s="230"/>
      <c r="L203" s="234"/>
      <c r="M203" s="235"/>
      <c r="N203" s="236"/>
      <c r="O203" s="236"/>
      <c r="P203" s="236"/>
      <c r="Q203" s="236"/>
      <c r="R203" s="236"/>
      <c r="S203" s="236"/>
      <c r="T203" s="237"/>
      <c r="AT203" s="238" t="s">
        <v>173</v>
      </c>
      <c r="AU203" s="238" t="s">
        <v>94</v>
      </c>
      <c r="AV203" s="15" t="s">
        <v>171</v>
      </c>
      <c r="AW203" s="15" t="s">
        <v>29</v>
      </c>
      <c r="AX203" s="15" t="s">
        <v>81</v>
      </c>
      <c r="AY203" s="238" t="s">
        <v>165</v>
      </c>
    </row>
    <row r="204" spans="1:65" s="2" customFormat="1" ht="37.9" customHeight="1">
      <c r="A204" s="31"/>
      <c r="B204" s="32"/>
      <c r="C204" s="196" t="s">
        <v>273</v>
      </c>
      <c r="D204" s="196" t="s">
        <v>167</v>
      </c>
      <c r="E204" s="197" t="s">
        <v>274</v>
      </c>
      <c r="F204" s="198" t="s">
        <v>275</v>
      </c>
      <c r="G204" s="199" t="s">
        <v>183</v>
      </c>
      <c r="H204" s="200">
        <v>27.838000000000001</v>
      </c>
      <c r="I204" s="201">
        <v>95.06</v>
      </c>
      <c r="J204" s="201">
        <f>ROUND(I204*H204,2)</f>
        <v>2646.28</v>
      </c>
      <c r="K204" s="202"/>
      <c r="L204" s="36"/>
      <c r="M204" s="203" t="s">
        <v>1</v>
      </c>
      <c r="N204" s="204" t="s">
        <v>39</v>
      </c>
      <c r="O204" s="205">
        <v>5.8433999999999999</v>
      </c>
      <c r="P204" s="205">
        <f>O204*H204</f>
        <v>162.66856920000001</v>
      </c>
      <c r="Q204" s="205">
        <v>0</v>
      </c>
      <c r="R204" s="205">
        <f>Q204*H204</f>
        <v>0</v>
      </c>
      <c r="S204" s="205">
        <v>2.2000000000000002</v>
      </c>
      <c r="T204" s="206">
        <f>S204*H204</f>
        <v>61.243600000000008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7" t="s">
        <v>171</v>
      </c>
      <c r="AT204" s="207" t="s">
        <v>167</v>
      </c>
      <c r="AU204" s="207" t="s">
        <v>94</v>
      </c>
      <c r="AY204" s="17" t="s">
        <v>165</v>
      </c>
      <c r="BE204" s="208">
        <f>IF(N204="základná",J204,0)</f>
        <v>0</v>
      </c>
      <c r="BF204" s="208">
        <f>IF(N204="znížená",J204,0)</f>
        <v>2646.28</v>
      </c>
      <c r="BG204" s="208">
        <f>IF(N204="zákl. prenesená",J204,0)</f>
        <v>0</v>
      </c>
      <c r="BH204" s="208">
        <f>IF(N204="zníž. prenesená",J204,0)</f>
        <v>0</v>
      </c>
      <c r="BI204" s="208">
        <f>IF(N204="nulová",J204,0)</f>
        <v>0</v>
      </c>
      <c r="BJ204" s="17" t="s">
        <v>94</v>
      </c>
      <c r="BK204" s="208">
        <f>ROUND(I204*H204,2)</f>
        <v>2646.28</v>
      </c>
      <c r="BL204" s="17" t="s">
        <v>171</v>
      </c>
      <c r="BM204" s="207" t="s">
        <v>276</v>
      </c>
    </row>
    <row r="205" spans="1:65" s="13" customFormat="1" ht="11.25">
      <c r="B205" s="209"/>
      <c r="C205" s="210"/>
      <c r="D205" s="211" t="s">
        <v>173</v>
      </c>
      <c r="E205" s="212" t="s">
        <v>1</v>
      </c>
      <c r="F205" s="213" t="s">
        <v>277</v>
      </c>
      <c r="G205" s="210"/>
      <c r="H205" s="212" t="s">
        <v>1</v>
      </c>
      <c r="I205" s="210"/>
      <c r="J205" s="210"/>
      <c r="K205" s="210"/>
      <c r="L205" s="214"/>
      <c r="M205" s="215"/>
      <c r="N205" s="216"/>
      <c r="O205" s="216"/>
      <c r="P205" s="216"/>
      <c r="Q205" s="216"/>
      <c r="R205" s="216"/>
      <c r="S205" s="216"/>
      <c r="T205" s="217"/>
      <c r="AT205" s="218" t="s">
        <v>173</v>
      </c>
      <c r="AU205" s="218" t="s">
        <v>94</v>
      </c>
      <c r="AV205" s="13" t="s">
        <v>81</v>
      </c>
      <c r="AW205" s="13" t="s">
        <v>29</v>
      </c>
      <c r="AX205" s="13" t="s">
        <v>73</v>
      </c>
      <c r="AY205" s="218" t="s">
        <v>165</v>
      </c>
    </row>
    <row r="206" spans="1:65" s="14" customFormat="1" ht="11.25">
      <c r="B206" s="219"/>
      <c r="C206" s="220"/>
      <c r="D206" s="211" t="s">
        <v>173</v>
      </c>
      <c r="E206" s="221" t="s">
        <v>1</v>
      </c>
      <c r="F206" s="222" t="s">
        <v>278</v>
      </c>
      <c r="G206" s="220"/>
      <c r="H206" s="223">
        <v>7.1680000000000001</v>
      </c>
      <c r="I206" s="220"/>
      <c r="J206" s="220"/>
      <c r="K206" s="220"/>
      <c r="L206" s="224"/>
      <c r="M206" s="225"/>
      <c r="N206" s="226"/>
      <c r="O206" s="226"/>
      <c r="P206" s="226"/>
      <c r="Q206" s="226"/>
      <c r="R206" s="226"/>
      <c r="S206" s="226"/>
      <c r="T206" s="227"/>
      <c r="AT206" s="228" t="s">
        <v>173</v>
      </c>
      <c r="AU206" s="228" t="s">
        <v>94</v>
      </c>
      <c r="AV206" s="14" t="s">
        <v>94</v>
      </c>
      <c r="AW206" s="14" t="s">
        <v>29</v>
      </c>
      <c r="AX206" s="14" t="s">
        <v>73</v>
      </c>
      <c r="AY206" s="228" t="s">
        <v>165</v>
      </c>
    </row>
    <row r="207" spans="1:65" s="13" customFormat="1" ht="11.25">
      <c r="B207" s="209"/>
      <c r="C207" s="210"/>
      <c r="D207" s="211" t="s">
        <v>173</v>
      </c>
      <c r="E207" s="212" t="s">
        <v>1</v>
      </c>
      <c r="F207" s="213" t="s">
        <v>263</v>
      </c>
      <c r="G207" s="210"/>
      <c r="H207" s="212" t="s">
        <v>1</v>
      </c>
      <c r="I207" s="210"/>
      <c r="J207" s="210"/>
      <c r="K207" s="210"/>
      <c r="L207" s="214"/>
      <c r="M207" s="215"/>
      <c r="N207" s="216"/>
      <c r="O207" s="216"/>
      <c r="P207" s="216"/>
      <c r="Q207" s="216"/>
      <c r="R207" s="216"/>
      <c r="S207" s="216"/>
      <c r="T207" s="217"/>
      <c r="AT207" s="218" t="s">
        <v>173</v>
      </c>
      <c r="AU207" s="218" t="s">
        <v>94</v>
      </c>
      <c r="AV207" s="13" t="s">
        <v>81</v>
      </c>
      <c r="AW207" s="13" t="s">
        <v>29</v>
      </c>
      <c r="AX207" s="13" t="s">
        <v>73</v>
      </c>
      <c r="AY207" s="218" t="s">
        <v>165</v>
      </c>
    </row>
    <row r="208" spans="1:65" s="14" customFormat="1" ht="11.25">
      <c r="B208" s="219"/>
      <c r="C208" s="220"/>
      <c r="D208" s="211" t="s">
        <v>173</v>
      </c>
      <c r="E208" s="221" t="s">
        <v>1</v>
      </c>
      <c r="F208" s="222" t="s">
        <v>264</v>
      </c>
      <c r="G208" s="220"/>
      <c r="H208" s="223">
        <v>11.914</v>
      </c>
      <c r="I208" s="220"/>
      <c r="J208" s="220"/>
      <c r="K208" s="220"/>
      <c r="L208" s="224"/>
      <c r="M208" s="225"/>
      <c r="N208" s="226"/>
      <c r="O208" s="226"/>
      <c r="P208" s="226"/>
      <c r="Q208" s="226"/>
      <c r="R208" s="226"/>
      <c r="S208" s="226"/>
      <c r="T208" s="227"/>
      <c r="AT208" s="228" t="s">
        <v>173</v>
      </c>
      <c r="AU208" s="228" t="s">
        <v>94</v>
      </c>
      <c r="AV208" s="14" t="s">
        <v>94</v>
      </c>
      <c r="AW208" s="14" t="s">
        <v>29</v>
      </c>
      <c r="AX208" s="14" t="s">
        <v>73</v>
      </c>
      <c r="AY208" s="228" t="s">
        <v>165</v>
      </c>
    </row>
    <row r="209" spans="1:65" s="13" customFormat="1" ht="11.25">
      <c r="B209" s="209"/>
      <c r="C209" s="210"/>
      <c r="D209" s="211" t="s">
        <v>173</v>
      </c>
      <c r="E209" s="212" t="s">
        <v>1</v>
      </c>
      <c r="F209" s="213" t="s">
        <v>265</v>
      </c>
      <c r="G209" s="210"/>
      <c r="H209" s="212" t="s">
        <v>1</v>
      </c>
      <c r="I209" s="210"/>
      <c r="J209" s="210"/>
      <c r="K209" s="210"/>
      <c r="L209" s="214"/>
      <c r="M209" s="215"/>
      <c r="N209" s="216"/>
      <c r="O209" s="216"/>
      <c r="P209" s="216"/>
      <c r="Q209" s="216"/>
      <c r="R209" s="216"/>
      <c r="S209" s="216"/>
      <c r="T209" s="217"/>
      <c r="AT209" s="218" t="s">
        <v>173</v>
      </c>
      <c r="AU209" s="218" t="s">
        <v>94</v>
      </c>
      <c r="AV209" s="13" t="s">
        <v>81</v>
      </c>
      <c r="AW209" s="13" t="s">
        <v>29</v>
      </c>
      <c r="AX209" s="13" t="s">
        <v>73</v>
      </c>
      <c r="AY209" s="218" t="s">
        <v>165</v>
      </c>
    </row>
    <row r="210" spans="1:65" s="14" customFormat="1" ht="22.5">
      <c r="B210" s="219"/>
      <c r="C210" s="220"/>
      <c r="D210" s="211" t="s">
        <v>173</v>
      </c>
      <c r="E210" s="221" t="s">
        <v>1</v>
      </c>
      <c r="F210" s="222" t="s">
        <v>266</v>
      </c>
      <c r="G210" s="220"/>
      <c r="H210" s="223">
        <v>4.0110000000000001</v>
      </c>
      <c r="I210" s="220"/>
      <c r="J210" s="220"/>
      <c r="K210" s="220"/>
      <c r="L210" s="224"/>
      <c r="M210" s="225"/>
      <c r="N210" s="226"/>
      <c r="O210" s="226"/>
      <c r="P210" s="226"/>
      <c r="Q210" s="226"/>
      <c r="R210" s="226"/>
      <c r="S210" s="226"/>
      <c r="T210" s="227"/>
      <c r="AT210" s="228" t="s">
        <v>173</v>
      </c>
      <c r="AU210" s="228" t="s">
        <v>94</v>
      </c>
      <c r="AV210" s="14" t="s">
        <v>94</v>
      </c>
      <c r="AW210" s="14" t="s">
        <v>29</v>
      </c>
      <c r="AX210" s="14" t="s">
        <v>73</v>
      </c>
      <c r="AY210" s="228" t="s">
        <v>165</v>
      </c>
    </row>
    <row r="211" spans="1:65" s="13" customFormat="1" ht="11.25">
      <c r="B211" s="209"/>
      <c r="C211" s="210"/>
      <c r="D211" s="211" t="s">
        <v>173</v>
      </c>
      <c r="E211" s="212" t="s">
        <v>1</v>
      </c>
      <c r="F211" s="213" t="s">
        <v>279</v>
      </c>
      <c r="G211" s="210"/>
      <c r="H211" s="212" t="s">
        <v>1</v>
      </c>
      <c r="I211" s="210"/>
      <c r="J211" s="210"/>
      <c r="K211" s="210"/>
      <c r="L211" s="214"/>
      <c r="M211" s="215"/>
      <c r="N211" s="216"/>
      <c r="O211" s="216"/>
      <c r="P211" s="216"/>
      <c r="Q211" s="216"/>
      <c r="R211" s="216"/>
      <c r="S211" s="216"/>
      <c r="T211" s="217"/>
      <c r="AT211" s="218" t="s">
        <v>173</v>
      </c>
      <c r="AU211" s="218" t="s">
        <v>94</v>
      </c>
      <c r="AV211" s="13" t="s">
        <v>81</v>
      </c>
      <c r="AW211" s="13" t="s">
        <v>29</v>
      </c>
      <c r="AX211" s="13" t="s">
        <v>73</v>
      </c>
      <c r="AY211" s="218" t="s">
        <v>165</v>
      </c>
    </row>
    <row r="212" spans="1:65" s="14" customFormat="1" ht="11.25">
      <c r="B212" s="219"/>
      <c r="C212" s="220"/>
      <c r="D212" s="211" t="s">
        <v>173</v>
      </c>
      <c r="E212" s="221" t="s">
        <v>1</v>
      </c>
      <c r="F212" s="222" t="s">
        <v>280</v>
      </c>
      <c r="G212" s="220"/>
      <c r="H212" s="223">
        <v>4.7450000000000001</v>
      </c>
      <c r="I212" s="220"/>
      <c r="J212" s="220"/>
      <c r="K212" s="220"/>
      <c r="L212" s="224"/>
      <c r="M212" s="225"/>
      <c r="N212" s="226"/>
      <c r="O212" s="226"/>
      <c r="P212" s="226"/>
      <c r="Q212" s="226"/>
      <c r="R212" s="226"/>
      <c r="S212" s="226"/>
      <c r="T212" s="227"/>
      <c r="AT212" s="228" t="s">
        <v>173</v>
      </c>
      <c r="AU212" s="228" t="s">
        <v>94</v>
      </c>
      <c r="AV212" s="14" t="s">
        <v>94</v>
      </c>
      <c r="AW212" s="14" t="s">
        <v>29</v>
      </c>
      <c r="AX212" s="14" t="s">
        <v>73</v>
      </c>
      <c r="AY212" s="228" t="s">
        <v>165</v>
      </c>
    </row>
    <row r="213" spans="1:65" s="15" customFormat="1" ht="11.25">
      <c r="B213" s="229"/>
      <c r="C213" s="230"/>
      <c r="D213" s="211" t="s">
        <v>173</v>
      </c>
      <c r="E213" s="231" t="s">
        <v>1</v>
      </c>
      <c r="F213" s="232" t="s">
        <v>176</v>
      </c>
      <c r="G213" s="230"/>
      <c r="H213" s="233">
        <v>27.838000000000001</v>
      </c>
      <c r="I213" s="230"/>
      <c r="J213" s="230"/>
      <c r="K213" s="230"/>
      <c r="L213" s="234"/>
      <c r="M213" s="235"/>
      <c r="N213" s="236"/>
      <c r="O213" s="236"/>
      <c r="P213" s="236"/>
      <c r="Q213" s="236"/>
      <c r="R213" s="236"/>
      <c r="S213" s="236"/>
      <c r="T213" s="237"/>
      <c r="AT213" s="238" t="s">
        <v>173</v>
      </c>
      <c r="AU213" s="238" t="s">
        <v>94</v>
      </c>
      <c r="AV213" s="15" t="s">
        <v>171</v>
      </c>
      <c r="AW213" s="15" t="s">
        <v>29</v>
      </c>
      <c r="AX213" s="15" t="s">
        <v>81</v>
      </c>
      <c r="AY213" s="238" t="s">
        <v>165</v>
      </c>
    </row>
    <row r="214" spans="1:65" s="2" customFormat="1" ht="37.9" customHeight="1">
      <c r="A214" s="31"/>
      <c r="B214" s="32"/>
      <c r="C214" s="196" t="s">
        <v>281</v>
      </c>
      <c r="D214" s="196" t="s">
        <v>167</v>
      </c>
      <c r="E214" s="197" t="s">
        <v>282</v>
      </c>
      <c r="F214" s="198" t="s">
        <v>283</v>
      </c>
      <c r="G214" s="199" t="s">
        <v>170</v>
      </c>
      <c r="H214" s="200">
        <v>96.757999999999996</v>
      </c>
      <c r="I214" s="201">
        <v>4.63</v>
      </c>
      <c r="J214" s="201">
        <f>ROUND(I214*H214,2)</f>
        <v>447.99</v>
      </c>
      <c r="K214" s="202"/>
      <c r="L214" s="36"/>
      <c r="M214" s="203" t="s">
        <v>1</v>
      </c>
      <c r="N214" s="204" t="s">
        <v>39</v>
      </c>
      <c r="O214" s="205">
        <v>0.29099999999999998</v>
      </c>
      <c r="P214" s="205">
        <f>O214*H214</f>
        <v>28.156577999999996</v>
      </c>
      <c r="Q214" s="205">
        <v>0</v>
      </c>
      <c r="R214" s="205">
        <f>Q214*H214</f>
        <v>0</v>
      </c>
      <c r="S214" s="205">
        <v>6.5000000000000002E-2</v>
      </c>
      <c r="T214" s="206">
        <f>S214*H214</f>
        <v>6.2892700000000001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7" t="s">
        <v>171</v>
      </c>
      <c r="AT214" s="207" t="s">
        <v>167</v>
      </c>
      <c r="AU214" s="207" t="s">
        <v>94</v>
      </c>
      <c r="AY214" s="17" t="s">
        <v>165</v>
      </c>
      <c r="BE214" s="208">
        <f>IF(N214="základná",J214,0)</f>
        <v>0</v>
      </c>
      <c r="BF214" s="208">
        <f>IF(N214="znížená",J214,0)</f>
        <v>447.99</v>
      </c>
      <c r="BG214" s="208">
        <f>IF(N214="zákl. prenesená",J214,0)</f>
        <v>0</v>
      </c>
      <c r="BH214" s="208">
        <f>IF(N214="zníž. prenesená",J214,0)</f>
        <v>0</v>
      </c>
      <c r="BI214" s="208">
        <f>IF(N214="nulová",J214,0)</f>
        <v>0</v>
      </c>
      <c r="BJ214" s="17" t="s">
        <v>94</v>
      </c>
      <c r="BK214" s="208">
        <f>ROUND(I214*H214,2)</f>
        <v>447.99</v>
      </c>
      <c r="BL214" s="17" t="s">
        <v>171</v>
      </c>
      <c r="BM214" s="207" t="s">
        <v>284</v>
      </c>
    </row>
    <row r="215" spans="1:65" s="13" customFormat="1" ht="11.25">
      <c r="B215" s="209"/>
      <c r="C215" s="210"/>
      <c r="D215" s="211" t="s">
        <v>173</v>
      </c>
      <c r="E215" s="212" t="s">
        <v>1</v>
      </c>
      <c r="F215" s="213" t="s">
        <v>261</v>
      </c>
      <c r="G215" s="210"/>
      <c r="H215" s="212" t="s">
        <v>1</v>
      </c>
      <c r="I215" s="210"/>
      <c r="J215" s="210"/>
      <c r="K215" s="210"/>
      <c r="L215" s="214"/>
      <c r="M215" s="215"/>
      <c r="N215" s="216"/>
      <c r="O215" s="216"/>
      <c r="P215" s="216"/>
      <c r="Q215" s="216"/>
      <c r="R215" s="216"/>
      <c r="S215" s="216"/>
      <c r="T215" s="217"/>
      <c r="AT215" s="218" t="s">
        <v>173</v>
      </c>
      <c r="AU215" s="218" t="s">
        <v>94</v>
      </c>
      <c r="AV215" s="13" t="s">
        <v>81</v>
      </c>
      <c r="AW215" s="13" t="s">
        <v>29</v>
      </c>
      <c r="AX215" s="13" t="s">
        <v>73</v>
      </c>
      <c r="AY215" s="218" t="s">
        <v>165</v>
      </c>
    </row>
    <row r="216" spans="1:65" s="14" customFormat="1" ht="11.25">
      <c r="B216" s="219"/>
      <c r="C216" s="220"/>
      <c r="D216" s="211" t="s">
        <v>173</v>
      </c>
      <c r="E216" s="221" t="s">
        <v>1</v>
      </c>
      <c r="F216" s="222" t="s">
        <v>285</v>
      </c>
      <c r="G216" s="220"/>
      <c r="H216" s="223">
        <v>72.701999999999998</v>
      </c>
      <c r="I216" s="220"/>
      <c r="J216" s="220"/>
      <c r="K216" s="220"/>
      <c r="L216" s="224"/>
      <c r="M216" s="225"/>
      <c r="N216" s="226"/>
      <c r="O216" s="226"/>
      <c r="P216" s="226"/>
      <c r="Q216" s="226"/>
      <c r="R216" s="226"/>
      <c r="S216" s="226"/>
      <c r="T216" s="227"/>
      <c r="AT216" s="228" t="s">
        <v>173</v>
      </c>
      <c r="AU216" s="228" t="s">
        <v>94</v>
      </c>
      <c r="AV216" s="14" t="s">
        <v>94</v>
      </c>
      <c r="AW216" s="14" t="s">
        <v>29</v>
      </c>
      <c r="AX216" s="14" t="s">
        <v>73</v>
      </c>
      <c r="AY216" s="228" t="s">
        <v>165</v>
      </c>
    </row>
    <row r="217" spans="1:65" s="13" customFormat="1" ht="11.25">
      <c r="B217" s="209"/>
      <c r="C217" s="210"/>
      <c r="D217" s="211" t="s">
        <v>173</v>
      </c>
      <c r="E217" s="212" t="s">
        <v>1</v>
      </c>
      <c r="F217" s="213" t="s">
        <v>265</v>
      </c>
      <c r="G217" s="210"/>
      <c r="H217" s="212" t="s">
        <v>1</v>
      </c>
      <c r="I217" s="210"/>
      <c r="J217" s="210"/>
      <c r="K217" s="210"/>
      <c r="L217" s="214"/>
      <c r="M217" s="215"/>
      <c r="N217" s="216"/>
      <c r="O217" s="216"/>
      <c r="P217" s="216"/>
      <c r="Q217" s="216"/>
      <c r="R217" s="216"/>
      <c r="S217" s="216"/>
      <c r="T217" s="217"/>
      <c r="AT217" s="218" t="s">
        <v>173</v>
      </c>
      <c r="AU217" s="218" t="s">
        <v>94</v>
      </c>
      <c r="AV217" s="13" t="s">
        <v>81</v>
      </c>
      <c r="AW217" s="13" t="s">
        <v>29</v>
      </c>
      <c r="AX217" s="13" t="s">
        <v>73</v>
      </c>
      <c r="AY217" s="218" t="s">
        <v>165</v>
      </c>
    </row>
    <row r="218" spans="1:65" s="14" customFormat="1" ht="11.25">
      <c r="B218" s="219"/>
      <c r="C218" s="220"/>
      <c r="D218" s="211" t="s">
        <v>173</v>
      </c>
      <c r="E218" s="221" t="s">
        <v>1</v>
      </c>
      <c r="F218" s="222" t="s">
        <v>286</v>
      </c>
      <c r="G218" s="220"/>
      <c r="H218" s="223">
        <v>24.056000000000001</v>
      </c>
      <c r="I218" s="220"/>
      <c r="J218" s="220"/>
      <c r="K218" s="220"/>
      <c r="L218" s="224"/>
      <c r="M218" s="225"/>
      <c r="N218" s="226"/>
      <c r="O218" s="226"/>
      <c r="P218" s="226"/>
      <c r="Q218" s="226"/>
      <c r="R218" s="226"/>
      <c r="S218" s="226"/>
      <c r="T218" s="227"/>
      <c r="AT218" s="228" t="s">
        <v>173</v>
      </c>
      <c r="AU218" s="228" t="s">
        <v>94</v>
      </c>
      <c r="AV218" s="14" t="s">
        <v>94</v>
      </c>
      <c r="AW218" s="14" t="s">
        <v>29</v>
      </c>
      <c r="AX218" s="14" t="s">
        <v>73</v>
      </c>
      <c r="AY218" s="228" t="s">
        <v>165</v>
      </c>
    </row>
    <row r="219" spans="1:65" s="15" customFormat="1" ht="11.25">
      <c r="B219" s="229"/>
      <c r="C219" s="230"/>
      <c r="D219" s="211" t="s">
        <v>173</v>
      </c>
      <c r="E219" s="231" t="s">
        <v>1</v>
      </c>
      <c r="F219" s="232" t="s">
        <v>176</v>
      </c>
      <c r="G219" s="230"/>
      <c r="H219" s="233">
        <v>96.757999999999996</v>
      </c>
      <c r="I219" s="230"/>
      <c r="J219" s="230"/>
      <c r="K219" s="230"/>
      <c r="L219" s="234"/>
      <c r="M219" s="235"/>
      <c r="N219" s="236"/>
      <c r="O219" s="236"/>
      <c r="P219" s="236"/>
      <c r="Q219" s="236"/>
      <c r="R219" s="236"/>
      <c r="S219" s="236"/>
      <c r="T219" s="237"/>
      <c r="AT219" s="238" t="s">
        <v>173</v>
      </c>
      <c r="AU219" s="238" t="s">
        <v>94</v>
      </c>
      <c r="AV219" s="15" t="s">
        <v>171</v>
      </c>
      <c r="AW219" s="15" t="s">
        <v>29</v>
      </c>
      <c r="AX219" s="15" t="s">
        <v>81</v>
      </c>
      <c r="AY219" s="238" t="s">
        <v>165</v>
      </c>
    </row>
    <row r="220" spans="1:65" s="2" customFormat="1" ht="24.2" customHeight="1">
      <c r="A220" s="31"/>
      <c r="B220" s="32"/>
      <c r="C220" s="196" t="s">
        <v>7</v>
      </c>
      <c r="D220" s="196" t="s">
        <v>167</v>
      </c>
      <c r="E220" s="197" t="s">
        <v>287</v>
      </c>
      <c r="F220" s="198" t="s">
        <v>288</v>
      </c>
      <c r="G220" s="199" t="s">
        <v>289</v>
      </c>
      <c r="H220" s="200">
        <v>28</v>
      </c>
      <c r="I220" s="201">
        <v>0.82</v>
      </c>
      <c r="J220" s="201">
        <f>ROUND(I220*H220,2)</f>
        <v>22.96</v>
      </c>
      <c r="K220" s="202"/>
      <c r="L220" s="36"/>
      <c r="M220" s="203" t="s">
        <v>1</v>
      </c>
      <c r="N220" s="204" t="s">
        <v>39</v>
      </c>
      <c r="O220" s="205">
        <v>4.9000000000000002E-2</v>
      </c>
      <c r="P220" s="205">
        <f>O220*H220</f>
        <v>1.3720000000000001</v>
      </c>
      <c r="Q220" s="205">
        <v>0</v>
      </c>
      <c r="R220" s="205">
        <f>Q220*H220</f>
        <v>0</v>
      </c>
      <c r="S220" s="205">
        <v>2.4E-2</v>
      </c>
      <c r="T220" s="206">
        <f>S220*H220</f>
        <v>0.67200000000000004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7" t="s">
        <v>171</v>
      </c>
      <c r="AT220" s="207" t="s">
        <v>167</v>
      </c>
      <c r="AU220" s="207" t="s">
        <v>94</v>
      </c>
      <c r="AY220" s="17" t="s">
        <v>165</v>
      </c>
      <c r="BE220" s="208">
        <f>IF(N220="základná",J220,0)</f>
        <v>0</v>
      </c>
      <c r="BF220" s="208">
        <f>IF(N220="znížená",J220,0)</f>
        <v>22.96</v>
      </c>
      <c r="BG220" s="208">
        <f>IF(N220="zákl. prenesená",J220,0)</f>
        <v>0</v>
      </c>
      <c r="BH220" s="208">
        <f>IF(N220="zníž. prenesená",J220,0)</f>
        <v>0</v>
      </c>
      <c r="BI220" s="208">
        <f>IF(N220="nulová",J220,0)</f>
        <v>0</v>
      </c>
      <c r="BJ220" s="17" t="s">
        <v>94</v>
      </c>
      <c r="BK220" s="208">
        <f>ROUND(I220*H220,2)</f>
        <v>22.96</v>
      </c>
      <c r="BL220" s="17" t="s">
        <v>171</v>
      </c>
      <c r="BM220" s="207" t="s">
        <v>290</v>
      </c>
    </row>
    <row r="221" spans="1:65" s="13" customFormat="1" ht="11.25">
      <c r="B221" s="209"/>
      <c r="C221" s="210"/>
      <c r="D221" s="211" t="s">
        <v>173</v>
      </c>
      <c r="E221" s="212" t="s">
        <v>1</v>
      </c>
      <c r="F221" s="213" t="s">
        <v>291</v>
      </c>
      <c r="G221" s="210"/>
      <c r="H221" s="212" t="s">
        <v>1</v>
      </c>
      <c r="I221" s="210"/>
      <c r="J221" s="210"/>
      <c r="K221" s="210"/>
      <c r="L221" s="214"/>
      <c r="M221" s="215"/>
      <c r="N221" s="216"/>
      <c r="O221" s="216"/>
      <c r="P221" s="216"/>
      <c r="Q221" s="216"/>
      <c r="R221" s="216"/>
      <c r="S221" s="216"/>
      <c r="T221" s="217"/>
      <c r="AT221" s="218" t="s">
        <v>173</v>
      </c>
      <c r="AU221" s="218" t="s">
        <v>94</v>
      </c>
      <c r="AV221" s="13" t="s">
        <v>81</v>
      </c>
      <c r="AW221" s="13" t="s">
        <v>29</v>
      </c>
      <c r="AX221" s="13" t="s">
        <v>73</v>
      </c>
      <c r="AY221" s="218" t="s">
        <v>165</v>
      </c>
    </row>
    <row r="222" spans="1:65" s="14" customFormat="1" ht="11.25">
      <c r="B222" s="219"/>
      <c r="C222" s="220"/>
      <c r="D222" s="211" t="s">
        <v>173</v>
      </c>
      <c r="E222" s="221" t="s">
        <v>1</v>
      </c>
      <c r="F222" s="222" t="s">
        <v>180</v>
      </c>
      <c r="G222" s="220"/>
      <c r="H222" s="223">
        <v>3</v>
      </c>
      <c r="I222" s="220"/>
      <c r="J222" s="220"/>
      <c r="K222" s="220"/>
      <c r="L222" s="224"/>
      <c r="M222" s="225"/>
      <c r="N222" s="226"/>
      <c r="O222" s="226"/>
      <c r="P222" s="226"/>
      <c r="Q222" s="226"/>
      <c r="R222" s="226"/>
      <c r="S222" s="226"/>
      <c r="T222" s="227"/>
      <c r="AT222" s="228" t="s">
        <v>173</v>
      </c>
      <c r="AU222" s="228" t="s">
        <v>94</v>
      </c>
      <c r="AV222" s="14" t="s">
        <v>94</v>
      </c>
      <c r="AW222" s="14" t="s">
        <v>29</v>
      </c>
      <c r="AX222" s="14" t="s">
        <v>73</v>
      </c>
      <c r="AY222" s="228" t="s">
        <v>165</v>
      </c>
    </row>
    <row r="223" spans="1:65" s="13" customFormat="1" ht="11.25">
      <c r="B223" s="209"/>
      <c r="C223" s="210"/>
      <c r="D223" s="211" t="s">
        <v>173</v>
      </c>
      <c r="E223" s="212" t="s">
        <v>1</v>
      </c>
      <c r="F223" s="213" t="s">
        <v>292</v>
      </c>
      <c r="G223" s="210"/>
      <c r="H223" s="212" t="s">
        <v>1</v>
      </c>
      <c r="I223" s="210"/>
      <c r="J223" s="210"/>
      <c r="K223" s="210"/>
      <c r="L223" s="214"/>
      <c r="M223" s="215"/>
      <c r="N223" s="216"/>
      <c r="O223" s="216"/>
      <c r="P223" s="216"/>
      <c r="Q223" s="216"/>
      <c r="R223" s="216"/>
      <c r="S223" s="216"/>
      <c r="T223" s="217"/>
      <c r="AT223" s="218" t="s">
        <v>173</v>
      </c>
      <c r="AU223" s="218" t="s">
        <v>94</v>
      </c>
      <c r="AV223" s="13" t="s">
        <v>81</v>
      </c>
      <c r="AW223" s="13" t="s">
        <v>29</v>
      </c>
      <c r="AX223" s="13" t="s">
        <v>73</v>
      </c>
      <c r="AY223" s="218" t="s">
        <v>165</v>
      </c>
    </row>
    <row r="224" spans="1:65" s="14" customFormat="1" ht="11.25">
      <c r="B224" s="219"/>
      <c r="C224" s="220"/>
      <c r="D224" s="211" t="s">
        <v>173</v>
      </c>
      <c r="E224" s="221" t="s">
        <v>1</v>
      </c>
      <c r="F224" s="222" t="s">
        <v>267</v>
      </c>
      <c r="G224" s="220"/>
      <c r="H224" s="223">
        <v>17</v>
      </c>
      <c r="I224" s="220"/>
      <c r="J224" s="220"/>
      <c r="K224" s="220"/>
      <c r="L224" s="224"/>
      <c r="M224" s="225"/>
      <c r="N224" s="226"/>
      <c r="O224" s="226"/>
      <c r="P224" s="226"/>
      <c r="Q224" s="226"/>
      <c r="R224" s="226"/>
      <c r="S224" s="226"/>
      <c r="T224" s="227"/>
      <c r="AT224" s="228" t="s">
        <v>173</v>
      </c>
      <c r="AU224" s="228" t="s">
        <v>94</v>
      </c>
      <c r="AV224" s="14" t="s">
        <v>94</v>
      </c>
      <c r="AW224" s="14" t="s">
        <v>29</v>
      </c>
      <c r="AX224" s="14" t="s">
        <v>73</v>
      </c>
      <c r="AY224" s="228" t="s">
        <v>165</v>
      </c>
    </row>
    <row r="225" spans="1:65" s="13" customFormat="1" ht="11.25">
      <c r="B225" s="209"/>
      <c r="C225" s="210"/>
      <c r="D225" s="211" t="s">
        <v>173</v>
      </c>
      <c r="E225" s="212" t="s">
        <v>1</v>
      </c>
      <c r="F225" s="213" t="s">
        <v>253</v>
      </c>
      <c r="G225" s="210"/>
      <c r="H225" s="212" t="s">
        <v>1</v>
      </c>
      <c r="I225" s="210"/>
      <c r="J225" s="210"/>
      <c r="K225" s="210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173</v>
      </c>
      <c r="AU225" s="218" t="s">
        <v>94</v>
      </c>
      <c r="AV225" s="13" t="s">
        <v>81</v>
      </c>
      <c r="AW225" s="13" t="s">
        <v>29</v>
      </c>
      <c r="AX225" s="13" t="s">
        <v>73</v>
      </c>
      <c r="AY225" s="218" t="s">
        <v>165</v>
      </c>
    </row>
    <row r="226" spans="1:65" s="14" customFormat="1" ht="11.25">
      <c r="B226" s="219"/>
      <c r="C226" s="220"/>
      <c r="D226" s="211" t="s">
        <v>173</v>
      </c>
      <c r="E226" s="221" t="s">
        <v>1</v>
      </c>
      <c r="F226" s="222" t="s">
        <v>202</v>
      </c>
      <c r="G226" s="220"/>
      <c r="H226" s="223">
        <v>8</v>
      </c>
      <c r="I226" s="220"/>
      <c r="J226" s="220"/>
      <c r="K226" s="220"/>
      <c r="L226" s="224"/>
      <c r="M226" s="225"/>
      <c r="N226" s="226"/>
      <c r="O226" s="226"/>
      <c r="P226" s="226"/>
      <c r="Q226" s="226"/>
      <c r="R226" s="226"/>
      <c r="S226" s="226"/>
      <c r="T226" s="227"/>
      <c r="AT226" s="228" t="s">
        <v>173</v>
      </c>
      <c r="AU226" s="228" t="s">
        <v>94</v>
      </c>
      <c r="AV226" s="14" t="s">
        <v>94</v>
      </c>
      <c r="AW226" s="14" t="s">
        <v>29</v>
      </c>
      <c r="AX226" s="14" t="s">
        <v>73</v>
      </c>
      <c r="AY226" s="228" t="s">
        <v>165</v>
      </c>
    </row>
    <row r="227" spans="1:65" s="15" customFormat="1" ht="11.25">
      <c r="B227" s="229"/>
      <c r="C227" s="230"/>
      <c r="D227" s="211" t="s">
        <v>173</v>
      </c>
      <c r="E227" s="231" t="s">
        <v>1</v>
      </c>
      <c r="F227" s="232" t="s">
        <v>176</v>
      </c>
      <c r="G227" s="230"/>
      <c r="H227" s="233">
        <v>28</v>
      </c>
      <c r="I227" s="230"/>
      <c r="J227" s="230"/>
      <c r="K227" s="230"/>
      <c r="L227" s="234"/>
      <c r="M227" s="235"/>
      <c r="N227" s="236"/>
      <c r="O227" s="236"/>
      <c r="P227" s="236"/>
      <c r="Q227" s="236"/>
      <c r="R227" s="236"/>
      <c r="S227" s="236"/>
      <c r="T227" s="237"/>
      <c r="AT227" s="238" t="s">
        <v>173</v>
      </c>
      <c r="AU227" s="238" t="s">
        <v>94</v>
      </c>
      <c r="AV227" s="15" t="s">
        <v>171</v>
      </c>
      <c r="AW227" s="15" t="s">
        <v>29</v>
      </c>
      <c r="AX227" s="15" t="s">
        <v>81</v>
      </c>
      <c r="AY227" s="238" t="s">
        <v>165</v>
      </c>
    </row>
    <row r="228" spans="1:65" s="2" customFormat="1" ht="24.2" customHeight="1">
      <c r="A228" s="31"/>
      <c r="B228" s="32"/>
      <c r="C228" s="196" t="s">
        <v>293</v>
      </c>
      <c r="D228" s="196" t="s">
        <v>167</v>
      </c>
      <c r="E228" s="197" t="s">
        <v>294</v>
      </c>
      <c r="F228" s="198" t="s">
        <v>295</v>
      </c>
      <c r="G228" s="199" t="s">
        <v>289</v>
      </c>
      <c r="H228" s="200">
        <v>1</v>
      </c>
      <c r="I228" s="201">
        <v>1.49</v>
      </c>
      <c r="J228" s="201">
        <f>ROUND(I228*H228,2)</f>
        <v>1.49</v>
      </c>
      <c r="K228" s="202"/>
      <c r="L228" s="36"/>
      <c r="M228" s="203" t="s">
        <v>1</v>
      </c>
      <c r="N228" s="204" t="s">
        <v>39</v>
      </c>
      <c r="O228" s="205">
        <v>8.8999999999999996E-2</v>
      </c>
      <c r="P228" s="205">
        <f>O228*H228</f>
        <v>8.8999999999999996E-2</v>
      </c>
      <c r="Q228" s="205">
        <v>0</v>
      </c>
      <c r="R228" s="205">
        <f>Q228*H228</f>
        <v>0</v>
      </c>
      <c r="S228" s="205">
        <v>2.7E-2</v>
      </c>
      <c r="T228" s="206">
        <f>S228*H228</f>
        <v>2.7E-2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7" t="s">
        <v>171</v>
      </c>
      <c r="AT228" s="207" t="s">
        <v>167</v>
      </c>
      <c r="AU228" s="207" t="s">
        <v>94</v>
      </c>
      <c r="AY228" s="17" t="s">
        <v>165</v>
      </c>
      <c r="BE228" s="208">
        <f>IF(N228="základná",J228,0)</f>
        <v>0</v>
      </c>
      <c r="BF228" s="208">
        <f>IF(N228="znížená",J228,0)</f>
        <v>1.49</v>
      </c>
      <c r="BG228" s="208">
        <f>IF(N228="zákl. prenesená",J228,0)</f>
        <v>0</v>
      </c>
      <c r="BH228" s="208">
        <f>IF(N228="zníž. prenesená",J228,0)</f>
        <v>0</v>
      </c>
      <c r="BI228" s="208">
        <f>IF(N228="nulová",J228,0)</f>
        <v>0</v>
      </c>
      <c r="BJ228" s="17" t="s">
        <v>94</v>
      </c>
      <c r="BK228" s="208">
        <f>ROUND(I228*H228,2)</f>
        <v>1.49</v>
      </c>
      <c r="BL228" s="17" t="s">
        <v>171</v>
      </c>
      <c r="BM228" s="207" t="s">
        <v>296</v>
      </c>
    </row>
    <row r="229" spans="1:65" s="13" customFormat="1" ht="11.25">
      <c r="B229" s="209"/>
      <c r="C229" s="210"/>
      <c r="D229" s="211" t="s">
        <v>173</v>
      </c>
      <c r="E229" s="212" t="s">
        <v>1</v>
      </c>
      <c r="F229" s="213" t="s">
        <v>292</v>
      </c>
      <c r="G229" s="210"/>
      <c r="H229" s="212" t="s">
        <v>1</v>
      </c>
      <c r="I229" s="210"/>
      <c r="J229" s="210"/>
      <c r="K229" s="210"/>
      <c r="L229" s="214"/>
      <c r="M229" s="215"/>
      <c r="N229" s="216"/>
      <c r="O229" s="216"/>
      <c r="P229" s="216"/>
      <c r="Q229" s="216"/>
      <c r="R229" s="216"/>
      <c r="S229" s="216"/>
      <c r="T229" s="217"/>
      <c r="AT229" s="218" t="s">
        <v>173</v>
      </c>
      <c r="AU229" s="218" t="s">
        <v>94</v>
      </c>
      <c r="AV229" s="13" t="s">
        <v>81</v>
      </c>
      <c r="AW229" s="13" t="s">
        <v>29</v>
      </c>
      <c r="AX229" s="13" t="s">
        <v>73</v>
      </c>
      <c r="AY229" s="218" t="s">
        <v>165</v>
      </c>
    </row>
    <row r="230" spans="1:65" s="14" customFormat="1" ht="11.25">
      <c r="B230" s="219"/>
      <c r="C230" s="220"/>
      <c r="D230" s="211" t="s">
        <v>173</v>
      </c>
      <c r="E230" s="221" t="s">
        <v>1</v>
      </c>
      <c r="F230" s="222" t="s">
        <v>81</v>
      </c>
      <c r="G230" s="220"/>
      <c r="H230" s="223">
        <v>1</v>
      </c>
      <c r="I230" s="220"/>
      <c r="J230" s="220"/>
      <c r="K230" s="220"/>
      <c r="L230" s="224"/>
      <c r="M230" s="225"/>
      <c r="N230" s="226"/>
      <c r="O230" s="226"/>
      <c r="P230" s="226"/>
      <c r="Q230" s="226"/>
      <c r="R230" s="226"/>
      <c r="S230" s="226"/>
      <c r="T230" s="227"/>
      <c r="AT230" s="228" t="s">
        <v>173</v>
      </c>
      <c r="AU230" s="228" t="s">
        <v>94</v>
      </c>
      <c r="AV230" s="14" t="s">
        <v>94</v>
      </c>
      <c r="AW230" s="14" t="s">
        <v>29</v>
      </c>
      <c r="AX230" s="14" t="s">
        <v>73</v>
      </c>
      <c r="AY230" s="228" t="s">
        <v>165</v>
      </c>
    </row>
    <row r="231" spans="1:65" s="15" customFormat="1" ht="11.25">
      <c r="B231" s="229"/>
      <c r="C231" s="230"/>
      <c r="D231" s="211" t="s">
        <v>173</v>
      </c>
      <c r="E231" s="231" t="s">
        <v>1</v>
      </c>
      <c r="F231" s="232" t="s">
        <v>176</v>
      </c>
      <c r="G231" s="230"/>
      <c r="H231" s="233">
        <v>1</v>
      </c>
      <c r="I231" s="230"/>
      <c r="J231" s="230"/>
      <c r="K231" s="230"/>
      <c r="L231" s="234"/>
      <c r="M231" s="235"/>
      <c r="N231" s="236"/>
      <c r="O231" s="236"/>
      <c r="P231" s="236"/>
      <c r="Q231" s="236"/>
      <c r="R231" s="236"/>
      <c r="S231" s="236"/>
      <c r="T231" s="237"/>
      <c r="AT231" s="238" t="s">
        <v>173</v>
      </c>
      <c r="AU231" s="238" t="s">
        <v>94</v>
      </c>
      <c r="AV231" s="15" t="s">
        <v>171</v>
      </c>
      <c r="AW231" s="15" t="s">
        <v>29</v>
      </c>
      <c r="AX231" s="15" t="s">
        <v>81</v>
      </c>
      <c r="AY231" s="238" t="s">
        <v>165</v>
      </c>
    </row>
    <row r="232" spans="1:65" s="2" customFormat="1" ht="24.2" customHeight="1">
      <c r="A232" s="31"/>
      <c r="B232" s="32"/>
      <c r="C232" s="196" t="s">
        <v>297</v>
      </c>
      <c r="D232" s="196" t="s">
        <v>167</v>
      </c>
      <c r="E232" s="197" t="s">
        <v>298</v>
      </c>
      <c r="F232" s="198" t="s">
        <v>299</v>
      </c>
      <c r="G232" s="199" t="s">
        <v>170</v>
      </c>
      <c r="H232" s="200">
        <v>41.207999999999998</v>
      </c>
      <c r="I232" s="201">
        <v>26.85</v>
      </c>
      <c r="J232" s="201">
        <f>ROUND(I232*H232,2)</f>
        <v>1106.43</v>
      </c>
      <c r="K232" s="202"/>
      <c r="L232" s="36"/>
      <c r="M232" s="203" t="s">
        <v>1</v>
      </c>
      <c r="N232" s="204" t="s">
        <v>39</v>
      </c>
      <c r="O232" s="205">
        <v>1.6</v>
      </c>
      <c r="P232" s="205">
        <f>O232*H232</f>
        <v>65.9328</v>
      </c>
      <c r="Q232" s="205">
        <v>0</v>
      </c>
      <c r="R232" s="205">
        <f>Q232*H232</f>
        <v>0</v>
      </c>
      <c r="S232" s="205">
        <v>7.5999999999999998E-2</v>
      </c>
      <c r="T232" s="206">
        <f>S232*H232</f>
        <v>3.1318079999999999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07" t="s">
        <v>171</v>
      </c>
      <c r="AT232" s="207" t="s">
        <v>167</v>
      </c>
      <c r="AU232" s="207" t="s">
        <v>94</v>
      </c>
      <c r="AY232" s="17" t="s">
        <v>165</v>
      </c>
      <c r="BE232" s="208">
        <f>IF(N232="základná",J232,0)</f>
        <v>0</v>
      </c>
      <c r="BF232" s="208">
        <f>IF(N232="znížená",J232,0)</f>
        <v>1106.43</v>
      </c>
      <c r="BG232" s="208">
        <f>IF(N232="zákl. prenesená",J232,0)</f>
        <v>0</v>
      </c>
      <c r="BH232" s="208">
        <f>IF(N232="zníž. prenesená",J232,0)</f>
        <v>0</v>
      </c>
      <c r="BI232" s="208">
        <f>IF(N232="nulová",J232,0)</f>
        <v>0</v>
      </c>
      <c r="BJ232" s="17" t="s">
        <v>94</v>
      </c>
      <c r="BK232" s="208">
        <f>ROUND(I232*H232,2)</f>
        <v>1106.43</v>
      </c>
      <c r="BL232" s="17" t="s">
        <v>171</v>
      </c>
      <c r="BM232" s="207" t="s">
        <v>300</v>
      </c>
    </row>
    <row r="233" spans="1:65" s="13" customFormat="1" ht="11.25">
      <c r="B233" s="209"/>
      <c r="C233" s="210"/>
      <c r="D233" s="211" t="s">
        <v>173</v>
      </c>
      <c r="E233" s="212" t="s">
        <v>1</v>
      </c>
      <c r="F233" s="213" t="s">
        <v>291</v>
      </c>
      <c r="G233" s="210"/>
      <c r="H233" s="212" t="s">
        <v>1</v>
      </c>
      <c r="I233" s="210"/>
      <c r="J233" s="210"/>
      <c r="K233" s="210"/>
      <c r="L233" s="214"/>
      <c r="M233" s="215"/>
      <c r="N233" s="216"/>
      <c r="O233" s="216"/>
      <c r="P233" s="216"/>
      <c r="Q233" s="216"/>
      <c r="R233" s="216"/>
      <c r="S233" s="216"/>
      <c r="T233" s="217"/>
      <c r="AT233" s="218" t="s">
        <v>173</v>
      </c>
      <c r="AU233" s="218" t="s">
        <v>94</v>
      </c>
      <c r="AV233" s="13" t="s">
        <v>81</v>
      </c>
      <c r="AW233" s="13" t="s">
        <v>29</v>
      </c>
      <c r="AX233" s="13" t="s">
        <v>73</v>
      </c>
      <c r="AY233" s="218" t="s">
        <v>165</v>
      </c>
    </row>
    <row r="234" spans="1:65" s="14" customFormat="1" ht="11.25">
      <c r="B234" s="219"/>
      <c r="C234" s="220"/>
      <c r="D234" s="211" t="s">
        <v>173</v>
      </c>
      <c r="E234" s="221" t="s">
        <v>1</v>
      </c>
      <c r="F234" s="222" t="s">
        <v>301</v>
      </c>
      <c r="G234" s="220"/>
      <c r="H234" s="223">
        <v>4.8479999999999999</v>
      </c>
      <c r="I234" s="220"/>
      <c r="J234" s="220"/>
      <c r="K234" s="220"/>
      <c r="L234" s="224"/>
      <c r="M234" s="225"/>
      <c r="N234" s="226"/>
      <c r="O234" s="226"/>
      <c r="P234" s="226"/>
      <c r="Q234" s="226"/>
      <c r="R234" s="226"/>
      <c r="S234" s="226"/>
      <c r="T234" s="227"/>
      <c r="AT234" s="228" t="s">
        <v>173</v>
      </c>
      <c r="AU234" s="228" t="s">
        <v>94</v>
      </c>
      <c r="AV234" s="14" t="s">
        <v>94</v>
      </c>
      <c r="AW234" s="14" t="s">
        <v>29</v>
      </c>
      <c r="AX234" s="14" t="s">
        <v>73</v>
      </c>
      <c r="AY234" s="228" t="s">
        <v>165</v>
      </c>
    </row>
    <row r="235" spans="1:65" s="13" customFormat="1" ht="11.25">
      <c r="B235" s="209"/>
      <c r="C235" s="210"/>
      <c r="D235" s="211" t="s">
        <v>173</v>
      </c>
      <c r="E235" s="212" t="s">
        <v>1</v>
      </c>
      <c r="F235" s="213" t="s">
        <v>292</v>
      </c>
      <c r="G235" s="210"/>
      <c r="H235" s="212" t="s">
        <v>1</v>
      </c>
      <c r="I235" s="210"/>
      <c r="J235" s="210"/>
      <c r="K235" s="210"/>
      <c r="L235" s="214"/>
      <c r="M235" s="215"/>
      <c r="N235" s="216"/>
      <c r="O235" s="216"/>
      <c r="P235" s="216"/>
      <c r="Q235" s="216"/>
      <c r="R235" s="216"/>
      <c r="S235" s="216"/>
      <c r="T235" s="217"/>
      <c r="AT235" s="218" t="s">
        <v>173</v>
      </c>
      <c r="AU235" s="218" t="s">
        <v>94</v>
      </c>
      <c r="AV235" s="13" t="s">
        <v>81</v>
      </c>
      <c r="AW235" s="13" t="s">
        <v>29</v>
      </c>
      <c r="AX235" s="13" t="s">
        <v>73</v>
      </c>
      <c r="AY235" s="218" t="s">
        <v>165</v>
      </c>
    </row>
    <row r="236" spans="1:65" s="14" customFormat="1" ht="11.25">
      <c r="B236" s="219"/>
      <c r="C236" s="220"/>
      <c r="D236" s="211" t="s">
        <v>173</v>
      </c>
      <c r="E236" s="221" t="s">
        <v>1</v>
      </c>
      <c r="F236" s="222" t="s">
        <v>302</v>
      </c>
      <c r="G236" s="220"/>
      <c r="H236" s="223">
        <v>24.24</v>
      </c>
      <c r="I236" s="220"/>
      <c r="J236" s="220"/>
      <c r="K236" s="220"/>
      <c r="L236" s="224"/>
      <c r="M236" s="225"/>
      <c r="N236" s="226"/>
      <c r="O236" s="226"/>
      <c r="P236" s="226"/>
      <c r="Q236" s="226"/>
      <c r="R236" s="226"/>
      <c r="S236" s="226"/>
      <c r="T236" s="227"/>
      <c r="AT236" s="228" t="s">
        <v>173</v>
      </c>
      <c r="AU236" s="228" t="s">
        <v>94</v>
      </c>
      <c r="AV236" s="14" t="s">
        <v>94</v>
      </c>
      <c r="AW236" s="14" t="s">
        <v>29</v>
      </c>
      <c r="AX236" s="14" t="s">
        <v>73</v>
      </c>
      <c r="AY236" s="228" t="s">
        <v>165</v>
      </c>
    </row>
    <row r="237" spans="1:65" s="13" customFormat="1" ht="11.25">
      <c r="B237" s="209"/>
      <c r="C237" s="210"/>
      <c r="D237" s="211" t="s">
        <v>173</v>
      </c>
      <c r="E237" s="212" t="s">
        <v>1</v>
      </c>
      <c r="F237" s="213" t="s">
        <v>253</v>
      </c>
      <c r="G237" s="210"/>
      <c r="H237" s="212" t="s">
        <v>1</v>
      </c>
      <c r="I237" s="210"/>
      <c r="J237" s="210"/>
      <c r="K237" s="210"/>
      <c r="L237" s="214"/>
      <c r="M237" s="215"/>
      <c r="N237" s="216"/>
      <c r="O237" s="216"/>
      <c r="P237" s="216"/>
      <c r="Q237" s="216"/>
      <c r="R237" s="216"/>
      <c r="S237" s="216"/>
      <c r="T237" s="217"/>
      <c r="AT237" s="218" t="s">
        <v>173</v>
      </c>
      <c r="AU237" s="218" t="s">
        <v>94</v>
      </c>
      <c r="AV237" s="13" t="s">
        <v>81</v>
      </c>
      <c r="AW237" s="13" t="s">
        <v>29</v>
      </c>
      <c r="AX237" s="13" t="s">
        <v>73</v>
      </c>
      <c r="AY237" s="218" t="s">
        <v>165</v>
      </c>
    </row>
    <row r="238" spans="1:65" s="14" customFormat="1" ht="11.25">
      <c r="B238" s="219"/>
      <c r="C238" s="220"/>
      <c r="D238" s="211" t="s">
        <v>173</v>
      </c>
      <c r="E238" s="221" t="s">
        <v>1</v>
      </c>
      <c r="F238" s="222" t="s">
        <v>303</v>
      </c>
      <c r="G238" s="220"/>
      <c r="H238" s="223">
        <v>12.12</v>
      </c>
      <c r="I238" s="220"/>
      <c r="J238" s="220"/>
      <c r="K238" s="220"/>
      <c r="L238" s="224"/>
      <c r="M238" s="225"/>
      <c r="N238" s="226"/>
      <c r="O238" s="226"/>
      <c r="P238" s="226"/>
      <c r="Q238" s="226"/>
      <c r="R238" s="226"/>
      <c r="S238" s="226"/>
      <c r="T238" s="227"/>
      <c r="AT238" s="228" t="s">
        <v>173</v>
      </c>
      <c r="AU238" s="228" t="s">
        <v>94</v>
      </c>
      <c r="AV238" s="14" t="s">
        <v>94</v>
      </c>
      <c r="AW238" s="14" t="s">
        <v>29</v>
      </c>
      <c r="AX238" s="14" t="s">
        <v>73</v>
      </c>
      <c r="AY238" s="228" t="s">
        <v>165</v>
      </c>
    </row>
    <row r="239" spans="1:65" s="15" customFormat="1" ht="11.25">
      <c r="B239" s="229"/>
      <c r="C239" s="230"/>
      <c r="D239" s="211" t="s">
        <v>173</v>
      </c>
      <c r="E239" s="231" t="s">
        <v>1</v>
      </c>
      <c r="F239" s="232" t="s">
        <v>176</v>
      </c>
      <c r="G239" s="230"/>
      <c r="H239" s="233">
        <v>41.207999999999998</v>
      </c>
      <c r="I239" s="230"/>
      <c r="J239" s="230"/>
      <c r="K239" s="230"/>
      <c r="L239" s="234"/>
      <c r="M239" s="235"/>
      <c r="N239" s="236"/>
      <c r="O239" s="236"/>
      <c r="P239" s="236"/>
      <c r="Q239" s="236"/>
      <c r="R239" s="236"/>
      <c r="S239" s="236"/>
      <c r="T239" s="237"/>
      <c r="AT239" s="238" t="s">
        <v>173</v>
      </c>
      <c r="AU239" s="238" t="s">
        <v>94</v>
      </c>
      <c r="AV239" s="15" t="s">
        <v>171</v>
      </c>
      <c r="AW239" s="15" t="s">
        <v>29</v>
      </c>
      <c r="AX239" s="15" t="s">
        <v>81</v>
      </c>
      <c r="AY239" s="238" t="s">
        <v>165</v>
      </c>
    </row>
    <row r="240" spans="1:65" s="2" customFormat="1" ht="24.2" customHeight="1">
      <c r="A240" s="31"/>
      <c r="B240" s="32"/>
      <c r="C240" s="196" t="s">
        <v>304</v>
      </c>
      <c r="D240" s="196" t="s">
        <v>167</v>
      </c>
      <c r="E240" s="197" t="s">
        <v>305</v>
      </c>
      <c r="F240" s="198" t="s">
        <v>306</v>
      </c>
      <c r="G240" s="199" t="s">
        <v>170</v>
      </c>
      <c r="H240" s="200">
        <v>4.5330000000000004</v>
      </c>
      <c r="I240" s="201">
        <v>20.13</v>
      </c>
      <c r="J240" s="201">
        <f>ROUND(I240*H240,2)</f>
        <v>91.25</v>
      </c>
      <c r="K240" s="202"/>
      <c r="L240" s="36"/>
      <c r="M240" s="203" t="s">
        <v>1</v>
      </c>
      <c r="N240" s="204" t="s">
        <v>39</v>
      </c>
      <c r="O240" s="205">
        <v>1.2</v>
      </c>
      <c r="P240" s="205">
        <f>O240*H240</f>
        <v>5.4396000000000004</v>
      </c>
      <c r="Q240" s="205">
        <v>0</v>
      </c>
      <c r="R240" s="205">
        <f>Q240*H240</f>
        <v>0</v>
      </c>
      <c r="S240" s="205">
        <v>6.3E-2</v>
      </c>
      <c r="T240" s="206">
        <f>S240*H240</f>
        <v>0.28557900000000003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07" t="s">
        <v>171</v>
      </c>
      <c r="AT240" s="207" t="s">
        <v>167</v>
      </c>
      <c r="AU240" s="207" t="s">
        <v>94</v>
      </c>
      <c r="AY240" s="17" t="s">
        <v>165</v>
      </c>
      <c r="BE240" s="208">
        <f>IF(N240="základná",J240,0)</f>
        <v>0</v>
      </c>
      <c r="BF240" s="208">
        <f>IF(N240="znížená",J240,0)</f>
        <v>91.25</v>
      </c>
      <c r="BG240" s="208">
        <f>IF(N240="zákl. prenesená",J240,0)</f>
        <v>0</v>
      </c>
      <c r="BH240" s="208">
        <f>IF(N240="zníž. prenesená",J240,0)</f>
        <v>0</v>
      </c>
      <c r="BI240" s="208">
        <f>IF(N240="nulová",J240,0)</f>
        <v>0</v>
      </c>
      <c r="BJ240" s="17" t="s">
        <v>94</v>
      </c>
      <c r="BK240" s="208">
        <f>ROUND(I240*H240,2)</f>
        <v>91.25</v>
      </c>
      <c r="BL240" s="17" t="s">
        <v>171</v>
      </c>
      <c r="BM240" s="207" t="s">
        <v>307</v>
      </c>
    </row>
    <row r="241" spans="1:65" s="13" customFormat="1" ht="11.25">
      <c r="B241" s="209"/>
      <c r="C241" s="210"/>
      <c r="D241" s="211" t="s">
        <v>173</v>
      </c>
      <c r="E241" s="212" t="s">
        <v>1</v>
      </c>
      <c r="F241" s="213" t="s">
        <v>292</v>
      </c>
      <c r="G241" s="210"/>
      <c r="H241" s="212" t="s">
        <v>1</v>
      </c>
      <c r="I241" s="210"/>
      <c r="J241" s="210"/>
      <c r="K241" s="210"/>
      <c r="L241" s="214"/>
      <c r="M241" s="215"/>
      <c r="N241" s="216"/>
      <c r="O241" s="216"/>
      <c r="P241" s="216"/>
      <c r="Q241" s="216"/>
      <c r="R241" s="216"/>
      <c r="S241" s="216"/>
      <c r="T241" s="217"/>
      <c r="AT241" s="218" t="s">
        <v>173</v>
      </c>
      <c r="AU241" s="218" t="s">
        <v>94</v>
      </c>
      <c r="AV241" s="13" t="s">
        <v>81</v>
      </c>
      <c r="AW241" s="13" t="s">
        <v>29</v>
      </c>
      <c r="AX241" s="13" t="s">
        <v>73</v>
      </c>
      <c r="AY241" s="218" t="s">
        <v>165</v>
      </c>
    </row>
    <row r="242" spans="1:65" s="14" customFormat="1" ht="11.25">
      <c r="B242" s="219"/>
      <c r="C242" s="220"/>
      <c r="D242" s="211" t="s">
        <v>173</v>
      </c>
      <c r="E242" s="221" t="s">
        <v>1</v>
      </c>
      <c r="F242" s="222" t="s">
        <v>308</v>
      </c>
      <c r="G242" s="220"/>
      <c r="H242" s="223">
        <v>4.5330000000000004</v>
      </c>
      <c r="I242" s="220"/>
      <c r="J242" s="220"/>
      <c r="K242" s="220"/>
      <c r="L242" s="224"/>
      <c r="M242" s="225"/>
      <c r="N242" s="226"/>
      <c r="O242" s="226"/>
      <c r="P242" s="226"/>
      <c r="Q242" s="226"/>
      <c r="R242" s="226"/>
      <c r="S242" s="226"/>
      <c r="T242" s="227"/>
      <c r="AT242" s="228" t="s">
        <v>173</v>
      </c>
      <c r="AU242" s="228" t="s">
        <v>94</v>
      </c>
      <c r="AV242" s="14" t="s">
        <v>94</v>
      </c>
      <c r="AW242" s="14" t="s">
        <v>29</v>
      </c>
      <c r="AX242" s="14" t="s">
        <v>73</v>
      </c>
      <c r="AY242" s="228" t="s">
        <v>165</v>
      </c>
    </row>
    <row r="243" spans="1:65" s="15" customFormat="1" ht="11.25">
      <c r="B243" s="229"/>
      <c r="C243" s="230"/>
      <c r="D243" s="211" t="s">
        <v>173</v>
      </c>
      <c r="E243" s="231" t="s">
        <v>1</v>
      </c>
      <c r="F243" s="232" t="s">
        <v>176</v>
      </c>
      <c r="G243" s="230"/>
      <c r="H243" s="233">
        <v>4.5330000000000004</v>
      </c>
      <c r="I243" s="230"/>
      <c r="J243" s="230"/>
      <c r="K243" s="230"/>
      <c r="L243" s="234"/>
      <c r="M243" s="235"/>
      <c r="N243" s="236"/>
      <c r="O243" s="236"/>
      <c r="P243" s="236"/>
      <c r="Q243" s="236"/>
      <c r="R243" s="236"/>
      <c r="S243" s="236"/>
      <c r="T243" s="237"/>
      <c r="AT243" s="238" t="s">
        <v>173</v>
      </c>
      <c r="AU243" s="238" t="s">
        <v>94</v>
      </c>
      <c r="AV243" s="15" t="s">
        <v>171</v>
      </c>
      <c r="AW243" s="15" t="s">
        <v>29</v>
      </c>
      <c r="AX243" s="15" t="s">
        <v>81</v>
      </c>
      <c r="AY243" s="238" t="s">
        <v>165</v>
      </c>
    </row>
    <row r="244" spans="1:65" s="2" customFormat="1" ht="21.75" customHeight="1">
      <c r="A244" s="31"/>
      <c r="B244" s="32"/>
      <c r="C244" s="196" t="s">
        <v>309</v>
      </c>
      <c r="D244" s="196" t="s">
        <v>167</v>
      </c>
      <c r="E244" s="197" t="s">
        <v>310</v>
      </c>
      <c r="F244" s="198" t="s">
        <v>311</v>
      </c>
      <c r="G244" s="199" t="s">
        <v>220</v>
      </c>
      <c r="H244" s="200">
        <v>153.08000000000001</v>
      </c>
      <c r="I244" s="201">
        <v>6.33</v>
      </c>
      <c r="J244" s="201">
        <f>ROUND(I244*H244,2)</f>
        <v>969</v>
      </c>
      <c r="K244" s="202"/>
      <c r="L244" s="36"/>
      <c r="M244" s="203" t="s">
        <v>1</v>
      </c>
      <c r="N244" s="204" t="s">
        <v>39</v>
      </c>
      <c r="O244" s="205">
        <v>0.377</v>
      </c>
      <c r="P244" s="205">
        <f>O244*H244</f>
        <v>57.711160000000007</v>
      </c>
      <c r="Q244" s="205">
        <v>0</v>
      </c>
      <c r="R244" s="205">
        <f>Q244*H244</f>
        <v>0</v>
      </c>
      <c r="S244" s="205">
        <v>7.0000000000000001E-3</v>
      </c>
      <c r="T244" s="206">
        <f>S244*H244</f>
        <v>1.0715600000000001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07" t="s">
        <v>171</v>
      </c>
      <c r="AT244" s="207" t="s">
        <v>167</v>
      </c>
      <c r="AU244" s="207" t="s">
        <v>94</v>
      </c>
      <c r="AY244" s="17" t="s">
        <v>165</v>
      </c>
      <c r="BE244" s="208">
        <f>IF(N244="základná",J244,0)</f>
        <v>0</v>
      </c>
      <c r="BF244" s="208">
        <f>IF(N244="znížená",J244,0)</f>
        <v>969</v>
      </c>
      <c r="BG244" s="208">
        <f>IF(N244="zákl. prenesená",J244,0)</f>
        <v>0</v>
      </c>
      <c r="BH244" s="208">
        <f>IF(N244="zníž. prenesená",J244,0)</f>
        <v>0</v>
      </c>
      <c r="BI244" s="208">
        <f>IF(N244="nulová",J244,0)</f>
        <v>0</v>
      </c>
      <c r="BJ244" s="17" t="s">
        <v>94</v>
      </c>
      <c r="BK244" s="208">
        <f>ROUND(I244*H244,2)</f>
        <v>969</v>
      </c>
      <c r="BL244" s="17" t="s">
        <v>171</v>
      </c>
      <c r="BM244" s="207" t="s">
        <v>312</v>
      </c>
    </row>
    <row r="245" spans="1:65" s="13" customFormat="1" ht="11.25">
      <c r="B245" s="209"/>
      <c r="C245" s="210"/>
      <c r="D245" s="211" t="s">
        <v>173</v>
      </c>
      <c r="E245" s="212" t="s">
        <v>1</v>
      </c>
      <c r="F245" s="213" t="s">
        <v>291</v>
      </c>
      <c r="G245" s="210"/>
      <c r="H245" s="212" t="s">
        <v>1</v>
      </c>
      <c r="I245" s="210"/>
      <c r="J245" s="210"/>
      <c r="K245" s="210"/>
      <c r="L245" s="214"/>
      <c r="M245" s="215"/>
      <c r="N245" s="216"/>
      <c r="O245" s="216"/>
      <c r="P245" s="216"/>
      <c r="Q245" s="216"/>
      <c r="R245" s="216"/>
      <c r="S245" s="216"/>
      <c r="T245" s="217"/>
      <c r="AT245" s="218" t="s">
        <v>173</v>
      </c>
      <c r="AU245" s="218" t="s">
        <v>94</v>
      </c>
      <c r="AV245" s="13" t="s">
        <v>81</v>
      </c>
      <c r="AW245" s="13" t="s">
        <v>29</v>
      </c>
      <c r="AX245" s="13" t="s">
        <v>73</v>
      </c>
      <c r="AY245" s="218" t="s">
        <v>165</v>
      </c>
    </row>
    <row r="246" spans="1:65" s="14" customFormat="1" ht="11.25">
      <c r="B246" s="219"/>
      <c r="C246" s="220"/>
      <c r="D246" s="211" t="s">
        <v>173</v>
      </c>
      <c r="E246" s="221" t="s">
        <v>1</v>
      </c>
      <c r="F246" s="222" t="s">
        <v>313</v>
      </c>
      <c r="G246" s="220"/>
      <c r="H246" s="223">
        <v>10.4</v>
      </c>
      <c r="I246" s="220"/>
      <c r="J246" s="220"/>
      <c r="K246" s="220"/>
      <c r="L246" s="224"/>
      <c r="M246" s="225"/>
      <c r="N246" s="226"/>
      <c r="O246" s="226"/>
      <c r="P246" s="226"/>
      <c r="Q246" s="226"/>
      <c r="R246" s="226"/>
      <c r="S246" s="226"/>
      <c r="T246" s="227"/>
      <c r="AT246" s="228" t="s">
        <v>173</v>
      </c>
      <c r="AU246" s="228" t="s">
        <v>94</v>
      </c>
      <c r="AV246" s="14" t="s">
        <v>94</v>
      </c>
      <c r="AW246" s="14" t="s">
        <v>29</v>
      </c>
      <c r="AX246" s="14" t="s">
        <v>73</v>
      </c>
      <c r="AY246" s="228" t="s">
        <v>165</v>
      </c>
    </row>
    <row r="247" spans="1:65" s="13" customFormat="1" ht="11.25">
      <c r="B247" s="209"/>
      <c r="C247" s="210"/>
      <c r="D247" s="211" t="s">
        <v>173</v>
      </c>
      <c r="E247" s="212" t="s">
        <v>1</v>
      </c>
      <c r="F247" s="213" t="s">
        <v>292</v>
      </c>
      <c r="G247" s="210"/>
      <c r="H247" s="212" t="s">
        <v>1</v>
      </c>
      <c r="I247" s="210"/>
      <c r="J247" s="210"/>
      <c r="K247" s="210"/>
      <c r="L247" s="214"/>
      <c r="M247" s="215"/>
      <c r="N247" s="216"/>
      <c r="O247" s="216"/>
      <c r="P247" s="216"/>
      <c r="Q247" s="216"/>
      <c r="R247" s="216"/>
      <c r="S247" s="216"/>
      <c r="T247" s="217"/>
      <c r="AT247" s="218" t="s">
        <v>173</v>
      </c>
      <c r="AU247" s="218" t="s">
        <v>94</v>
      </c>
      <c r="AV247" s="13" t="s">
        <v>81</v>
      </c>
      <c r="AW247" s="13" t="s">
        <v>29</v>
      </c>
      <c r="AX247" s="13" t="s">
        <v>73</v>
      </c>
      <c r="AY247" s="218" t="s">
        <v>165</v>
      </c>
    </row>
    <row r="248" spans="1:65" s="14" customFormat="1" ht="33.75">
      <c r="B248" s="219"/>
      <c r="C248" s="220"/>
      <c r="D248" s="211" t="s">
        <v>173</v>
      </c>
      <c r="E248" s="221" t="s">
        <v>1</v>
      </c>
      <c r="F248" s="222" t="s">
        <v>314</v>
      </c>
      <c r="G248" s="220"/>
      <c r="H248" s="223">
        <v>95.12</v>
      </c>
      <c r="I248" s="220"/>
      <c r="J248" s="220"/>
      <c r="K248" s="220"/>
      <c r="L248" s="224"/>
      <c r="M248" s="225"/>
      <c r="N248" s="226"/>
      <c r="O248" s="226"/>
      <c r="P248" s="226"/>
      <c r="Q248" s="226"/>
      <c r="R248" s="226"/>
      <c r="S248" s="226"/>
      <c r="T248" s="227"/>
      <c r="AT248" s="228" t="s">
        <v>173</v>
      </c>
      <c r="AU248" s="228" t="s">
        <v>94</v>
      </c>
      <c r="AV248" s="14" t="s">
        <v>94</v>
      </c>
      <c r="AW248" s="14" t="s">
        <v>29</v>
      </c>
      <c r="AX248" s="14" t="s">
        <v>73</v>
      </c>
      <c r="AY248" s="228" t="s">
        <v>165</v>
      </c>
    </row>
    <row r="249" spans="1:65" s="14" customFormat="1" ht="11.25">
      <c r="B249" s="219"/>
      <c r="C249" s="220"/>
      <c r="D249" s="211" t="s">
        <v>173</v>
      </c>
      <c r="E249" s="221" t="s">
        <v>1</v>
      </c>
      <c r="F249" s="222" t="s">
        <v>315</v>
      </c>
      <c r="G249" s="220"/>
      <c r="H249" s="223">
        <v>5.84</v>
      </c>
      <c r="I249" s="220"/>
      <c r="J249" s="220"/>
      <c r="K249" s="220"/>
      <c r="L249" s="224"/>
      <c r="M249" s="225"/>
      <c r="N249" s="226"/>
      <c r="O249" s="226"/>
      <c r="P249" s="226"/>
      <c r="Q249" s="226"/>
      <c r="R249" s="226"/>
      <c r="S249" s="226"/>
      <c r="T249" s="227"/>
      <c r="AT249" s="228" t="s">
        <v>173</v>
      </c>
      <c r="AU249" s="228" t="s">
        <v>94</v>
      </c>
      <c r="AV249" s="14" t="s">
        <v>94</v>
      </c>
      <c r="AW249" s="14" t="s">
        <v>29</v>
      </c>
      <c r="AX249" s="14" t="s">
        <v>73</v>
      </c>
      <c r="AY249" s="228" t="s">
        <v>165</v>
      </c>
    </row>
    <row r="250" spans="1:65" s="13" customFormat="1" ht="11.25">
      <c r="B250" s="209"/>
      <c r="C250" s="210"/>
      <c r="D250" s="211" t="s">
        <v>173</v>
      </c>
      <c r="E250" s="212" t="s">
        <v>1</v>
      </c>
      <c r="F250" s="213" t="s">
        <v>253</v>
      </c>
      <c r="G250" s="210"/>
      <c r="H250" s="212" t="s">
        <v>1</v>
      </c>
      <c r="I250" s="210"/>
      <c r="J250" s="210"/>
      <c r="K250" s="210"/>
      <c r="L250" s="214"/>
      <c r="M250" s="215"/>
      <c r="N250" s="216"/>
      <c r="O250" s="216"/>
      <c r="P250" s="216"/>
      <c r="Q250" s="216"/>
      <c r="R250" s="216"/>
      <c r="S250" s="216"/>
      <c r="T250" s="217"/>
      <c r="AT250" s="218" t="s">
        <v>173</v>
      </c>
      <c r="AU250" s="218" t="s">
        <v>94</v>
      </c>
      <c r="AV250" s="13" t="s">
        <v>81</v>
      </c>
      <c r="AW250" s="13" t="s">
        <v>29</v>
      </c>
      <c r="AX250" s="13" t="s">
        <v>73</v>
      </c>
      <c r="AY250" s="218" t="s">
        <v>165</v>
      </c>
    </row>
    <row r="251" spans="1:65" s="14" customFormat="1" ht="11.25">
      <c r="B251" s="219"/>
      <c r="C251" s="220"/>
      <c r="D251" s="211" t="s">
        <v>173</v>
      </c>
      <c r="E251" s="221" t="s">
        <v>1</v>
      </c>
      <c r="F251" s="222" t="s">
        <v>316</v>
      </c>
      <c r="G251" s="220"/>
      <c r="H251" s="223">
        <v>41.72</v>
      </c>
      <c r="I251" s="220"/>
      <c r="J251" s="220"/>
      <c r="K251" s="220"/>
      <c r="L251" s="224"/>
      <c r="M251" s="225"/>
      <c r="N251" s="226"/>
      <c r="O251" s="226"/>
      <c r="P251" s="226"/>
      <c r="Q251" s="226"/>
      <c r="R251" s="226"/>
      <c r="S251" s="226"/>
      <c r="T251" s="227"/>
      <c r="AT251" s="228" t="s">
        <v>173</v>
      </c>
      <c r="AU251" s="228" t="s">
        <v>94</v>
      </c>
      <c r="AV251" s="14" t="s">
        <v>94</v>
      </c>
      <c r="AW251" s="14" t="s">
        <v>29</v>
      </c>
      <c r="AX251" s="14" t="s">
        <v>73</v>
      </c>
      <c r="AY251" s="228" t="s">
        <v>165</v>
      </c>
    </row>
    <row r="252" spans="1:65" s="15" customFormat="1" ht="11.25">
      <c r="B252" s="229"/>
      <c r="C252" s="230"/>
      <c r="D252" s="211" t="s">
        <v>173</v>
      </c>
      <c r="E252" s="231" t="s">
        <v>1</v>
      </c>
      <c r="F252" s="232" t="s">
        <v>176</v>
      </c>
      <c r="G252" s="230"/>
      <c r="H252" s="233">
        <v>153.08000000000001</v>
      </c>
      <c r="I252" s="230"/>
      <c r="J252" s="230"/>
      <c r="K252" s="230"/>
      <c r="L252" s="234"/>
      <c r="M252" s="235"/>
      <c r="N252" s="236"/>
      <c r="O252" s="236"/>
      <c r="P252" s="236"/>
      <c r="Q252" s="236"/>
      <c r="R252" s="236"/>
      <c r="S252" s="236"/>
      <c r="T252" s="237"/>
      <c r="AT252" s="238" t="s">
        <v>173</v>
      </c>
      <c r="AU252" s="238" t="s">
        <v>94</v>
      </c>
      <c r="AV252" s="15" t="s">
        <v>171</v>
      </c>
      <c r="AW252" s="15" t="s">
        <v>29</v>
      </c>
      <c r="AX252" s="15" t="s">
        <v>81</v>
      </c>
      <c r="AY252" s="238" t="s">
        <v>165</v>
      </c>
    </row>
    <row r="253" spans="1:65" s="2" customFormat="1" ht="24.2" customHeight="1">
      <c r="A253" s="31"/>
      <c r="B253" s="32"/>
      <c r="C253" s="196" t="s">
        <v>317</v>
      </c>
      <c r="D253" s="196" t="s">
        <v>167</v>
      </c>
      <c r="E253" s="197" t="s">
        <v>318</v>
      </c>
      <c r="F253" s="198" t="s">
        <v>319</v>
      </c>
      <c r="G253" s="199" t="s">
        <v>220</v>
      </c>
      <c r="H253" s="200">
        <v>29.56</v>
      </c>
      <c r="I253" s="201">
        <v>6.33</v>
      </c>
      <c r="J253" s="201">
        <f>ROUND(I253*H253,2)</f>
        <v>187.11</v>
      </c>
      <c r="K253" s="202"/>
      <c r="L253" s="36"/>
      <c r="M253" s="203" t="s">
        <v>1</v>
      </c>
      <c r="N253" s="204" t="s">
        <v>39</v>
      </c>
      <c r="O253" s="205">
        <v>0.377</v>
      </c>
      <c r="P253" s="205">
        <f>O253*H253</f>
        <v>11.144119999999999</v>
      </c>
      <c r="Q253" s="205">
        <v>0</v>
      </c>
      <c r="R253" s="205">
        <f>Q253*H253</f>
        <v>0</v>
      </c>
      <c r="S253" s="205">
        <v>1.2E-2</v>
      </c>
      <c r="T253" s="206">
        <f>S253*H253</f>
        <v>0.35471999999999998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07" t="s">
        <v>171</v>
      </c>
      <c r="AT253" s="207" t="s">
        <v>167</v>
      </c>
      <c r="AU253" s="207" t="s">
        <v>94</v>
      </c>
      <c r="AY253" s="17" t="s">
        <v>165</v>
      </c>
      <c r="BE253" s="208">
        <f>IF(N253="základná",J253,0)</f>
        <v>0</v>
      </c>
      <c r="BF253" s="208">
        <f>IF(N253="znížená",J253,0)</f>
        <v>187.11</v>
      </c>
      <c r="BG253" s="208">
        <f>IF(N253="zákl. prenesená",J253,0)</f>
        <v>0</v>
      </c>
      <c r="BH253" s="208">
        <f>IF(N253="zníž. prenesená",J253,0)</f>
        <v>0</v>
      </c>
      <c r="BI253" s="208">
        <f>IF(N253="nulová",J253,0)</f>
        <v>0</v>
      </c>
      <c r="BJ253" s="17" t="s">
        <v>94</v>
      </c>
      <c r="BK253" s="208">
        <f>ROUND(I253*H253,2)</f>
        <v>187.11</v>
      </c>
      <c r="BL253" s="17" t="s">
        <v>171</v>
      </c>
      <c r="BM253" s="207" t="s">
        <v>320</v>
      </c>
    </row>
    <row r="254" spans="1:65" s="13" customFormat="1" ht="11.25">
      <c r="B254" s="209"/>
      <c r="C254" s="210"/>
      <c r="D254" s="211" t="s">
        <v>173</v>
      </c>
      <c r="E254" s="212" t="s">
        <v>1</v>
      </c>
      <c r="F254" s="213" t="s">
        <v>292</v>
      </c>
      <c r="G254" s="210"/>
      <c r="H254" s="212" t="s">
        <v>1</v>
      </c>
      <c r="I254" s="210"/>
      <c r="J254" s="210"/>
      <c r="K254" s="210"/>
      <c r="L254" s="214"/>
      <c r="M254" s="215"/>
      <c r="N254" s="216"/>
      <c r="O254" s="216"/>
      <c r="P254" s="216"/>
      <c r="Q254" s="216"/>
      <c r="R254" s="216"/>
      <c r="S254" s="216"/>
      <c r="T254" s="217"/>
      <c r="AT254" s="218" t="s">
        <v>173</v>
      </c>
      <c r="AU254" s="218" t="s">
        <v>94</v>
      </c>
      <c r="AV254" s="13" t="s">
        <v>81</v>
      </c>
      <c r="AW254" s="13" t="s">
        <v>29</v>
      </c>
      <c r="AX254" s="13" t="s">
        <v>73</v>
      </c>
      <c r="AY254" s="218" t="s">
        <v>165</v>
      </c>
    </row>
    <row r="255" spans="1:65" s="14" customFormat="1" ht="11.25">
      <c r="B255" s="219"/>
      <c r="C255" s="220"/>
      <c r="D255" s="211" t="s">
        <v>173</v>
      </c>
      <c r="E255" s="221" t="s">
        <v>1</v>
      </c>
      <c r="F255" s="222" t="s">
        <v>321</v>
      </c>
      <c r="G255" s="220"/>
      <c r="H255" s="223">
        <v>29.56</v>
      </c>
      <c r="I255" s="220"/>
      <c r="J255" s="220"/>
      <c r="K255" s="220"/>
      <c r="L255" s="224"/>
      <c r="M255" s="225"/>
      <c r="N255" s="226"/>
      <c r="O255" s="226"/>
      <c r="P255" s="226"/>
      <c r="Q255" s="226"/>
      <c r="R255" s="226"/>
      <c r="S255" s="226"/>
      <c r="T255" s="227"/>
      <c r="AT255" s="228" t="s">
        <v>173</v>
      </c>
      <c r="AU255" s="228" t="s">
        <v>94</v>
      </c>
      <c r="AV255" s="14" t="s">
        <v>94</v>
      </c>
      <c r="AW255" s="14" t="s">
        <v>29</v>
      </c>
      <c r="AX255" s="14" t="s">
        <v>73</v>
      </c>
      <c r="AY255" s="228" t="s">
        <v>165</v>
      </c>
    </row>
    <row r="256" spans="1:65" s="15" customFormat="1" ht="11.25">
      <c r="B256" s="229"/>
      <c r="C256" s="230"/>
      <c r="D256" s="211" t="s">
        <v>173</v>
      </c>
      <c r="E256" s="231" t="s">
        <v>1</v>
      </c>
      <c r="F256" s="232" t="s">
        <v>176</v>
      </c>
      <c r="G256" s="230"/>
      <c r="H256" s="233">
        <v>29.56</v>
      </c>
      <c r="I256" s="230"/>
      <c r="J256" s="230"/>
      <c r="K256" s="230"/>
      <c r="L256" s="234"/>
      <c r="M256" s="235"/>
      <c r="N256" s="236"/>
      <c r="O256" s="236"/>
      <c r="P256" s="236"/>
      <c r="Q256" s="236"/>
      <c r="R256" s="236"/>
      <c r="S256" s="236"/>
      <c r="T256" s="237"/>
      <c r="AT256" s="238" t="s">
        <v>173</v>
      </c>
      <c r="AU256" s="238" t="s">
        <v>94</v>
      </c>
      <c r="AV256" s="15" t="s">
        <v>171</v>
      </c>
      <c r="AW256" s="15" t="s">
        <v>29</v>
      </c>
      <c r="AX256" s="15" t="s">
        <v>81</v>
      </c>
      <c r="AY256" s="238" t="s">
        <v>165</v>
      </c>
    </row>
    <row r="257" spans="1:65" s="2" customFormat="1" ht="24.2" customHeight="1">
      <c r="A257" s="31"/>
      <c r="B257" s="32"/>
      <c r="C257" s="196" t="s">
        <v>322</v>
      </c>
      <c r="D257" s="196" t="s">
        <v>167</v>
      </c>
      <c r="E257" s="197" t="s">
        <v>323</v>
      </c>
      <c r="F257" s="198" t="s">
        <v>324</v>
      </c>
      <c r="G257" s="199" t="s">
        <v>289</v>
      </c>
      <c r="H257" s="200">
        <v>2</v>
      </c>
      <c r="I257" s="201">
        <v>1.17</v>
      </c>
      <c r="J257" s="201">
        <f>ROUND(I257*H257,2)</f>
        <v>2.34</v>
      </c>
      <c r="K257" s="202"/>
      <c r="L257" s="36"/>
      <c r="M257" s="203" t="s">
        <v>1</v>
      </c>
      <c r="N257" s="204" t="s">
        <v>39</v>
      </c>
      <c r="O257" s="205">
        <v>7.0000000000000007E-2</v>
      </c>
      <c r="P257" s="205">
        <f>O257*H257</f>
        <v>0.14000000000000001</v>
      </c>
      <c r="Q257" s="205">
        <v>0</v>
      </c>
      <c r="R257" s="205">
        <f>Q257*H257</f>
        <v>0</v>
      </c>
      <c r="S257" s="205">
        <v>2.5999999999999999E-2</v>
      </c>
      <c r="T257" s="206">
        <f>S257*H257</f>
        <v>5.1999999999999998E-2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207" t="s">
        <v>171</v>
      </c>
      <c r="AT257" s="207" t="s">
        <v>167</v>
      </c>
      <c r="AU257" s="207" t="s">
        <v>94</v>
      </c>
      <c r="AY257" s="17" t="s">
        <v>165</v>
      </c>
      <c r="BE257" s="208">
        <f>IF(N257="základná",J257,0)</f>
        <v>0</v>
      </c>
      <c r="BF257" s="208">
        <f>IF(N257="znížená",J257,0)</f>
        <v>2.34</v>
      </c>
      <c r="BG257" s="208">
        <f>IF(N257="zákl. prenesená",J257,0)</f>
        <v>0</v>
      </c>
      <c r="BH257" s="208">
        <f>IF(N257="zníž. prenesená",J257,0)</f>
        <v>0</v>
      </c>
      <c r="BI257" s="208">
        <f>IF(N257="nulová",J257,0)</f>
        <v>0</v>
      </c>
      <c r="BJ257" s="17" t="s">
        <v>94</v>
      </c>
      <c r="BK257" s="208">
        <f>ROUND(I257*H257,2)</f>
        <v>2.34</v>
      </c>
      <c r="BL257" s="17" t="s">
        <v>171</v>
      </c>
      <c r="BM257" s="207" t="s">
        <v>325</v>
      </c>
    </row>
    <row r="258" spans="1:65" s="13" customFormat="1" ht="11.25">
      <c r="B258" s="209"/>
      <c r="C258" s="210"/>
      <c r="D258" s="211" t="s">
        <v>173</v>
      </c>
      <c r="E258" s="212" t="s">
        <v>1</v>
      </c>
      <c r="F258" s="213" t="s">
        <v>292</v>
      </c>
      <c r="G258" s="210"/>
      <c r="H258" s="212" t="s">
        <v>1</v>
      </c>
      <c r="I258" s="210"/>
      <c r="J258" s="210"/>
      <c r="K258" s="210"/>
      <c r="L258" s="214"/>
      <c r="M258" s="215"/>
      <c r="N258" s="216"/>
      <c r="O258" s="216"/>
      <c r="P258" s="216"/>
      <c r="Q258" s="216"/>
      <c r="R258" s="216"/>
      <c r="S258" s="216"/>
      <c r="T258" s="217"/>
      <c r="AT258" s="218" t="s">
        <v>173</v>
      </c>
      <c r="AU258" s="218" t="s">
        <v>94</v>
      </c>
      <c r="AV258" s="13" t="s">
        <v>81</v>
      </c>
      <c r="AW258" s="13" t="s">
        <v>29</v>
      </c>
      <c r="AX258" s="13" t="s">
        <v>73</v>
      </c>
      <c r="AY258" s="218" t="s">
        <v>165</v>
      </c>
    </row>
    <row r="259" spans="1:65" s="14" customFormat="1" ht="11.25">
      <c r="B259" s="219"/>
      <c r="C259" s="220"/>
      <c r="D259" s="211" t="s">
        <v>173</v>
      </c>
      <c r="E259" s="221" t="s">
        <v>1</v>
      </c>
      <c r="F259" s="222" t="s">
        <v>94</v>
      </c>
      <c r="G259" s="220"/>
      <c r="H259" s="223">
        <v>2</v>
      </c>
      <c r="I259" s="220"/>
      <c r="J259" s="220"/>
      <c r="K259" s="220"/>
      <c r="L259" s="224"/>
      <c r="M259" s="225"/>
      <c r="N259" s="226"/>
      <c r="O259" s="226"/>
      <c r="P259" s="226"/>
      <c r="Q259" s="226"/>
      <c r="R259" s="226"/>
      <c r="S259" s="226"/>
      <c r="T259" s="227"/>
      <c r="AT259" s="228" t="s">
        <v>173</v>
      </c>
      <c r="AU259" s="228" t="s">
        <v>94</v>
      </c>
      <c r="AV259" s="14" t="s">
        <v>94</v>
      </c>
      <c r="AW259" s="14" t="s">
        <v>29</v>
      </c>
      <c r="AX259" s="14" t="s">
        <v>73</v>
      </c>
      <c r="AY259" s="228" t="s">
        <v>165</v>
      </c>
    </row>
    <row r="260" spans="1:65" s="15" customFormat="1" ht="11.25">
      <c r="B260" s="229"/>
      <c r="C260" s="230"/>
      <c r="D260" s="211" t="s">
        <v>173</v>
      </c>
      <c r="E260" s="231" t="s">
        <v>1</v>
      </c>
      <c r="F260" s="232" t="s">
        <v>176</v>
      </c>
      <c r="G260" s="230"/>
      <c r="H260" s="233">
        <v>2</v>
      </c>
      <c r="I260" s="230"/>
      <c r="J260" s="230"/>
      <c r="K260" s="230"/>
      <c r="L260" s="234"/>
      <c r="M260" s="235"/>
      <c r="N260" s="236"/>
      <c r="O260" s="236"/>
      <c r="P260" s="236"/>
      <c r="Q260" s="236"/>
      <c r="R260" s="236"/>
      <c r="S260" s="236"/>
      <c r="T260" s="237"/>
      <c r="AT260" s="238" t="s">
        <v>173</v>
      </c>
      <c r="AU260" s="238" t="s">
        <v>94</v>
      </c>
      <c r="AV260" s="15" t="s">
        <v>171</v>
      </c>
      <c r="AW260" s="15" t="s">
        <v>29</v>
      </c>
      <c r="AX260" s="15" t="s">
        <v>81</v>
      </c>
      <c r="AY260" s="238" t="s">
        <v>165</v>
      </c>
    </row>
    <row r="261" spans="1:65" s="2" customFormat="1" ht="24.2" customHeight="1">
      <c r="A261" s="31"/>
      <c r="B261" s="32"/>
      <c r="C261" s="196" t="s">
        <v>326</v>
      </c>
      <c r="D261" s="196" t="s">
        <v>167</v>
      </c>
      <c r="E261" s="197" t="s">
        <v>327</v>
      </c>
      <c r="F261" s="198" t="s">
        <v>328</v>
      </c>
      <c r="G261" s="199" t="s">
        <v>289</v>
      </c>
      <c r="H261" s="200">
        <v>2</v>
      </c>
      <c r="I261" s="201">
        <v>1.51</v>
      </c>
      <c r="J261" s="201">
        <f>ROUND(I261*H261,2)</f>
        <v>3.02</v>
      </c>
      <c r="K261" s="202"/>
      <c r="L261" s="36"/>
      <c r="M261" s="203" t="s">
        <v>1</v>
      </c>
      <c r="N261" s="204" t="s">
        <v>39</v>
      </c>
      <c r="O261" s="205">
        <v>0.09</v>
      </c>
      <c r="P261" s="205">
        <f>O261*H261</f>
        <v>0.18</v>
      </c>
      <c r="Q261" s="205">
        <v>0</v>
      </c>
      <c r="R261" s="205">
        <f>Q261*H261</f>
        <v>0</v>
      </c>
      <c r="S261" s="205">
        <v>0.03</v>
      </c>
      <c r="T261" s="206">
        <f>S261*H261</f>
        <v>0.06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07" t="s">
        <v>171</v>
      </c>
      <c r="AT261" s="207" t="s">
        <v>167</v>
      </c>
      <c r="AU261" s="207" t="s">
        <v>94</v>
      </c>
      <c r="AY261" s="17" t="s">
        <v>165</v>
      </c>
      <c r="BE261" s="208">
        <f>IF(N261="základná",J261,0)</f>
        <v>0</v>
      </c>
      <c r="BF261" s="208">
        <f>IF(N261="znížená",J261,0)</f>
        <v>3.02</v>
      </c>
      <c r="BG261" s="208">
        <f>IF(N261="zákl. prenesená",J261,0)</f>
        <v>0</v>
      </c>
      <c r="BH261" s="208">
        <f>IF(N261="zníž. prenesená",J261,0)</f>
        <v>0</v>
      </c>
      <c r="BI261" s="208">
        <f>IF(N261="nulová",J261,0)</f>
        <v>0</v>
      </c>
      <c r="BJ261" s="17" t="s">
        <v>94</v>
      </c>
      <c r="BK261" s="208">
        <f>ROUND(I261*H261,2)</f>
        <v>3.02</v>
      </c>
      <c r="BL261" s="17" t="s">
        <v>171</v>
      </c>
      <c r="BM261" s="207" t="s">
        <v>329</v>
      </c>
    </row>
    <row r="262" spans="1:65" s="13" customFormat="1" ht="11.25">
      <c r="B262" s="209"/>
      <c r="C262" s="210"/>
      <c r="D262" s="211" t="s">
        <v>173</v>
      </c>
      <c r="E262" s="212" t="s">
        <v>1</v>
      </c>
      <c r="F262" s="213" t="s">
        <v>292</v>
      </c>
      <c r="G262" s="210"/>
      <c r="H262" s="212" t="s">
        <v>1</v>
      </c>
      <c r="I262" s="210"/>
      <c r="J262" s="210"/>
      <c r="K262" s="210"/>
      <c r="L262" s="214"/>
      <c r="M262" s="215"/>
      <c r="N262" s="216"/>
      <c r="O262" s="216"/>
      <c r="P262" s="216"/>
      <c r="Q262" s="216"/>
      <c r="R262" s="216"/>
      <c r="S262" s="216"/>
      <c r="T262" s="217"/>
      <c r="AT262" s="218" t="s">
        <v>173</v>
      </c>
      <c r="AU262" s="218" t="s">
        <v>94</v>
      </c>
      <c r="AV262" s="13" t="s">
        <v>81</v>
      </c>
      <c r="AW262" s="13" t="s">
        <v>29</v>
      </c>
      <c r="AX262" s="13" t="s">
        <v>73</v>
      </c>
      <c r="AY262" s="218" t="s">
        <v>165</v>
      </c>
    </row>
    <row r="263" spans="1:65" s="14" customFormat="1" ht="11.25">
      <c r="B263" s="219"/>
      <c r="C263" s="220"/>
      <c r="D263" s="211" t="s">
        <v>173</v>
      </c>
      <c r="E263" s="221" t="s">
        <v>1</v>
      </c>
      <c r="F263" s="222" t="s">
        <v>94</v>
      </c>
      <c r="G263" s="220"/>
      <c r="H263" s="223">
        <v>2</v>
      </c>
      <c r="I263" s="220"/>
      <c r="J263" s="220"/>
      <c r="K263" s="220"/>
      <c r="L263" s="224"/>
      <c r="M263" s="225"/>
      <c r="N263" s="226"/>
      <c r="O263" s="226"/>
      <c r="P263" s="226"/>
      <c r="Q263" s="226"/>
      <c r="R263" s="226"/>
      <c r="S263" s="226"/>
      <c r="T263" s="227"/>
      <c r="AT263" s="228" t="s">
        <v>173</v>
      </c>
      <c r="AU263" s="228" t="s">
        <v>94</v>
      </c>
      <c r="AV263" s="14" t="s">
        <v>94</v>
      </c>
      <c r="AW263" s="14" t="s">
        <v>29</v>
      </c>
      <c r="AX263" s="14" t="s">
        <v>73</v>
      </c>
      <c r="AY263" s="228" t="s">
        <v>165</v>
      </c>
    </row>
    <row r="264" spans="1:65" s="15" customFormat="1" ht="11.25">
      <c r="B264" s="229"/>
      <c r="C264" s="230"/>
      <c r="D264" s="211" t="s">
        <v>173</v>
      </c>
      <c r="E264" s="231" t="s">
        <v>1</v>
      </c>
      <c r="F264" s="232" t="s">
        <v>176</v>
      </c>
      <c r="G264" s="230"/>
      <c r="H264" s="233">
        <v>2</v>
      </c>
      <c r="I264" s="230"/>
      <c r="J264" s="230"/>
      <c r="K264" s="230"/>
      <c r="L264" s="234"/>
      <c r="M264" s="235"/>
      <c r="N264" s="236"/>
      <c r="O264" s="236"/>
      <c r="P264" s="236"/>
      <c r="Q264" s="236"/>
      <c r="R264" s="236"/>
      <c r="S264" s="236"/>
      <c r="T264" s="237"/>
      <c r="AT264" s="238" t="s">
        <v>173</v>
      </c>
      <c r="AU264" s="238" t="s">
        <v>94</v>
      </c>
      <c r="AV264" s="15" t="s">
        <v>171</v>
      </c>
      <c r="AW264" s="15" t="s">
        <v>29</v>
      </c>
      <c r="AX264" s="15" t="s">
        <v>81</v>
      </c>
      <c r="AY264" s="238" t="s">
        <v>165</v>
      </c>
    </row>
    <row r="265" spans="1:65" s="2" customFormat="1" ht="24.2" customHeight="1">
      <c r="A265" s="31"/>
      <c r="B265" s="32"/>
      <c r="C265" s="196" t="s">
        <v>330</v>
      </c>
      <c r="D265" s="196" t="s">
        <v>167</v>
      </c>
      <c r="E265" s="197" t="s">
        <v>331</v>
      </c>
      <c r="F265" s="198" t="s">
        <v>332</v>
      </c>
      <c r="G265" s="199" t="s">
        <v>333</v>
      </c>
      <c r="H265" s="200">
        <v>980</v>
      </c>
      <c r="I265" s="201">
        <v>0.71</v>
      </c>
      <c r="J265" s="201">
        <f>ROUND(I265*H265,2)</f>
        <v>695.8</v>
      </c>
      <c r="K265" s="202"/>
      <c r="L265" s="36"/>
      <c r="M265" s="203" t="s">
        <v>1</v>
      </c>
      <c r="N265" s="204" t="s">
        <v>39</v>
      </c>
      <c r="O265" s="205">
        <v>1.4E-2</v>
      </c>
      <c r="P265" s="205">
        <f>O265*H265</f>
        <v>13.72</v>
      </c>
      <c r="Q265" s="205">
        <v>1.0000000000000001E-5</v>
      </c>
      <c r="R265" s="205">
        <f>Q265*H265</f>
        <v>9.8000000000000014E-3</v>
      </c>
      <c r="S265" s="205">
        <v>1.2999999999999999E-4</v>
      </c>
      <c r="T265" s="206">
        <f>S265*H265</f>
        <v>0.12739999999999999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207" t="s">
        <v>171</v>
      </c>
      <c r="AT265" s="207" t="s">
        <v>167</v>
      </c>
      <c r="AU265" s="207" t="s">
        <v>94</v>
      </c>
      <c r="AY265" s="17" t="s">
        <v>165</v>
      </c>
      <c r="BE265" s="208">
        <f>IF(N265="základná",J265,0)</f>
        <v>0</v>
      </c>
      <c r="BF265" s="208">
        <f>IF(N265="znížená",J265,0)</f>
        <v>695.8</v>
      </c>
      <c r="BG265" s="208">
        <f>IF(N265="zákl. prenesená",J265,0)</f>
        <v>0</v>
      </c>
      <c r="BH265" s="208">
        <f>IF(N265="zníž. prenesená",J265,0)</f>
        <v>0</v>
      </c>
      <c r="BI265" s="208">
        <f>IF(N265="nulová",J265,0)</f>
        <v>0</v>
      </c>
      <c r="BJ265" s="17" t="s">
        <v>94</v>
      </c>
      <c r="BK265" s="208">
        <f>ROUND(I265*H265,2)</f>
        <v>695.8</v>
      </c>
      <c r="BL265" s="17" t="s">
        <v>171</v>
      </c>
      <c r="BM265" s="207" t="s">
        <v>334</v>
      </c>
    </row>
    <row r="266" spans="1:65" s="13" customFormat="1" ht="11.25">
      <c r="B266" s="209"/>
      <c r="C266" s="210"/>
      <c r="D266" s="211" t="s">
        <v>173</v>
      </c>
      <c r="E266" s="212" t="s">
        <v>1</v>
      </c>
      <c r="F266" s="213" t="s">
        <v>335</v>
      </c>
      <c r="G266" s="210"/>
      <c r="H266" s="212" t="s">
        <v>1</v>
      </c>
      <c r="I266" s="210"/>
      <c r="J266" s="210"/>
      <c r="K266" s="210"/>
      <c r="L266" s="214"/>
      <c r="M266" s="215"/>
      <c r="N266" s="216"/>
      <c r="O266" s="216"/>
      <c r="P266" s="216"/>
      <c r="Q266" s="216"/>
      <c r="R266" s="216"/>
      <c r="S266" s="216"/>
      <c r="T266" s="217"/>
      <c r="AT266" s="218" t="s">
        <v>173</v>
      </c>
      <c r="AU266" s="218" t="s">
        <v>94</v>
      </c>
      <c r="AV266" s="13" t="s">
        <v>81</v>
      </c>
      <c r="AW266" s="13" t="s">
        <v>29</v>
      </c>
      <c r="AX266" s="13" t="s">
        <v>73</v>
      </c>
      <c r="AY266" s="218" t="s">
        <v>165</v>
      </c>
    </row>
    <row r="267" spans="1:65" s="14" customFormat="1" ht="11.25">
      <c r="B267" s="219"/>
      <c r="C267" s="220"/>
      <c r="D267" s="211" t="s">
        <v>173</v>
      </c>
      <c r="E267" s="221" t="s">
        <v>1</v>
      </c>
      <c r="F267" s="222" t="s">
        <v>336</v>
      </c>
      <c r="G267" s="220"/>
      <c r="H267" s="223">
        <v>750</v>
      </c>
      <c r="I267" s="220"/>
      <c r="J267" s="220"/>
      <c r="K267" s="220"/>
      <c r="L267" s="224"/>
      <c r="M267" s="225"/>
      <c r="N267" s="226"/>
      <c r="O267" s="226"/>
      <c r="P267" s="226"/>
      <c r="Q267" s="226"/>
      <c r="R267" s="226"/>
      <c r="S267" s="226"/>
      <c r="T267" s="227"/>
      <c r="AT267" s="228" t="s">
        <v>173</v>
      </c>
      <c r="AU267" s="228" t="s">
        <v>94</v>
      </c>
      <c r="AV267" s="14" t="s">
        <v>94</v>
      </c>
      <c r="AW267" s="14" t="s">
        <v>29</v>
      </c>
      <c r="AX267" s="14" t="s">
        <v>73</v>
      </c>
      <c r="AY267" s="228" t="s">
        <v>165</v>
      </c>
    </row>
    <row r="268" spans="1:65" s="13" customFormat="1" ht="11.25">
      <c r="B268" s="209"/>
      <c r="C268" s="210"/>
      <c r="D268" s="211" t="s">
        <v>173</v>
      </c>
      <c r="E268" s="212" t="s">
        <v>1</v>
      </c>
      <c r="F268" s="213" t="s">
        <v>337</v>
      </c>
      <c r="G268" s="210"/>
      <c r="H268" s="212" t="s">
        <v>1</v>
      </c>
      <c r="I268" s="210"/>
      <c r="J268" s="210"/>
      <c r="K268" s="210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173</v>
      </c>
      <c r="AU268" s="218" t="s">
        <v>94</v>
      </c>
      <c r="AV268" s="13" t="s">
        <v>81</v>
      </c>
      <c r="AW268" s="13" t="s">
        <v>29</v>
      </c>
      <c r="AX268" s="13" t="s">
        <v>73</v>
      </c>
      <c r="AY268" s="218" t="s">
        <v>165</v>
      </c>
    </row>
    <row r="269" spans="1:65" s="14" customFormat="1" ht="11.25">
      <c r="B269" s="219"/>
      <c r="C269" s="220"/>
      <c r="D269" s="211" t="s">
        <v>173</v>
      </c>
      <c r="E269" s="221" t="s">
        <v>1</v>
      </c>
      <c r="F269" s="222" t="s">
        <v>338</v>
      </c>
      <c r="G269" s="220"/>
      <c r="H269" s="223">
        <v>230</v>
      </c>
      <c r="I269" s="220"/>
      <c r="J269" s="220"/>
      <c r="K269" s="220"/>
      <c r="L269" s="224"/>
      <c r="M269" s="225"/>
      <c r="N269" s="226"/>
      <c r="O269" s="226"/>
      <c r="P269" s="226"/>
      <c r="Q269" s="226"/>
      <c r="R269" s="226"/>
      <c r="S269" s="226"/>
      <c r="T269" s="227"/>
      <c r="AT269" s="228" t="s">
        <v>173</v>
      </c>
      <c r="AU269" s="228" t="s">
        <v>94</v>
      </c>
      <c r="AV269" s="14" t="s">
        <v>94</v>
      </c>
      <c r="AW269" s="14" t="s">
        <v>29</v>
      </c>
      <c r="AX269" s="14" t="s">
        <v>73</v>
      </c>
      <c r="AY269" s="228" t="s">
        <v>165</v>
      </c>
    </row>
    <row r="270" spans="1:65" s="15" customFormat="1" ht="11.25">
      <c r="B270" s="229"/>
      <c r="C270" s="230"/>
      <c r="D270" s="211" t="s">
        <v>173</v>
      </c>
      <c r="E270" s="231" t="s">
        <v>1</v>
      </c>
      <c r="F270" s="232" t="s">
        <v>176</v>
      </c>
      <c r="G270" s="230"/>
      <c r="H270" s="233">
        <v>980</v>
      </c>
      <c r="I270" s="230"/>
      <c r="J270" s="230"/>
      <c r="K270" s="230"/>
      <c r="L270" s="234"/>
      <c r="M270" s="235"/>
      <c r="N270" s="236"/>
      <c r="O270" s="236"/>
      <c r="P270" s="236"/>
      <c r="Q270" s="236"/>
      <c r="R270" s="236"/>
      <c r="S270" s="236"/>
      <c r="T270" s="237"/>
      <c r="AT270" s="238" t="s">
        <v>173</v>
      </c>
      <c r="AU270" s="238" t="s">
        <v>94</v>
      </c>
      <c r="AV270" s="15" t="s">
        <v>171</v>
      </c>
      <c r="AW270" s="15" t="s">
        <v>29</v>
      </c>
      <c r="AX270" s="15" t="s">
        <v>81</v>
      </c>
      <c r="AY270" s="238" t="s">
        <v>165</v>
      </c>
    </row>
    <row r="271" spans="1:65" s="2" customFormat="1" ht="16.5" customHeight="1">
      <c r="A271" s="31"/>
      <c r="B271" s="32"/>
      <c r="C271" s="196" t="s">
        <v>339</v>
      </c>
      <c r="D271" s="196" t="s">
        <v>167</v>
      </c>
      <c r="E271" s="197" t="s">
        <v>340</v>
      </c>
      <c r="F271" s="198" t="s">
        <v>341</v>
      </c>
      <c r="G271" s="199" t="s">
        <v>220</v>
      </c>
      <c r="H271" s="200">
        <v>10.695</v>
      </c>
      <c r="I271" s="201">
        <v>8.7200000000000006</v>
      </c>
      <c r="J271" s="201">
        <f>ROUND(I271*H271,2)</f>
        <v>93.26</v>
      </c>
      <c r="K271" s="202"/>
      <c r="L271" s="36"/>
      <c r="M271" s="203" t="s">
        <v>1</v>
      </c>
      <c r="N271" s="204" t="s">
        <v>39</v>
      </c>
      <c r="O271" s="205">
        <v>0.52</v>
      </c>
      <c r="P271" s="205">
        <f>O271*H271</f>
        <v>5.5613999999999999</v>
      </c>
      <c r="Q271" s="205">
        <v>0</v>
      </c>
      <c r="R271" s="205">
        <f>Q271*H271</f>
        <v>0</v>
      </c>
      <c r="S271" s="205">
        <v>3.6999999999999998E-2</v>
      </c>
      <c r="T271" s="206">
        <f>S271*H271</f>
        <v>0.39571499999999998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207" t="s">
        <v>171</v>
      </c>
      <c r="AT271" s="207" t="s">
        <v>167</v>
      </c>
      <c r="AU271" s="207" t="s">
        <v>94</v>
      </c>
      <c r="AY271" s="17" t="s">
        <v>165</v>
      </c>
      <c r="BE271" s="208">
        <f>IF(N271="základná",J271,0)</f>
        <v>0</v>
      </c>
      <c r="BF271" s="208">
        <f>IF(N271="znížená",J271,0)</f>
        <v>93.26</v>
      </c>
      <c r="BG271" s="208">
        <f>IF(N271="zákl. prenesená",J271,0)</f>
        <v>0</v>
      </c>
      <c r="BH271" s="208">
        <f>IF(N271="zníž. prenesená",J271,0)</f>
        <v>0</v>
      </c>
      <c r="BI271" s="208">
        <f>IF(N271="nulová",J271,0)</f>
        <v>0</v>
      </c>
      <c r="BJ271" s="17" t="s">
        <v>94</v>
      </c>
      <c r="BK271" s="208">
        <f>ROUND(I271*H271,2)</f>
        <v>93.26</v>
      </c>
      <c r="BL271" s="17" t="s">
        <v>171</v>
      </c>
      <c r="BM271" s="207" t="s">
        <v>342</v>
      </c>
    </row>
    <row r="272" spans="1:65" s="13" customFormat="1" ht="11.25">
      <c r="B272" s="209"/>
      <c r="C272" s="210"/>
      <c r="D272" s="211" t="s">
        <v>173</v>
      </c>
      <c r="E272" s="212" t="s">
        <v>1</v>
      </c>
      <c r="F272" s="213" t="s">
        <v>291</v>
      </c>
      <c r="G272" s="210"/>
      <c r="H272" s="212" t="s">
        <v>1</v>
      </c>
      <c r="I272" s="210"/>
      <c r="J272" s="210"/>
      <c r="K272" s="210"/>
      <c r="L272" s="214"/>
      <c r="M272" s="215"/>
      <c r="N272" s="216"/>
      <c r="O272" s="216"/>
      <c r="P272" s="216"/>
      <c r="Q272" s="216"/>
      <c r="R272" s="216"/>
      <c r="S272" s="216"/>
      <c r="T272" s="217"/>
      <c r="AT272" s="218" t="s">
        <v>173</v>
      </c>
      <c r="AU272" s="218" t="s">
        <v>94</v>
      </c>
      <c r="AV272" s="13" t="s">
        <v>81</v>
      </c>
      <c r="AW272" s="13" t="s">
        <v>29</v>
      </c>
      <c r="AX272" s="13" t="s">
        <v>73</v>
      </c>
      <c r="AY272" s="218" t="s">
        <v>165</v>
      </c>
    </row>
    <row r="273" spans="1:65" s="14" customFormat="1" ht="11.25">
      <c r="B273" s="219"/>
      <c r="C273" s="220"/>
      <c r="D273" s="211" t="s">
        <v>173</v>
      </c>
      <c r="E273" s="221" t="s">
        <v>1</v>
      </c>
      <c r="F273" s="222" t="s">
        <v>343</v>
      </c>
      <c r="G273" s="220"/>
      <c r="H273" s="223">
        <v>4.76</v>
      </c>
      <c r="I273" s="220"/>
      <c r="J273" s="220"/>
      <c r="K273" s="220"/>
      <c r="L273" s="224"/>
      <c r="M273" s="225"/>
      <c r="N273" s="226"/>
      <c r="O273" s="226"/>
      <c r="P273" s="226"/>
      <c r="Q273" s="226"/>
      <c r="R273" s="226"/>
      <c r="S273" s="226"/>
      <c r="T273" s="227"/>
      <c r="AT273" s="228" t="s">
        <v>173</v>
      </c>
      <c r="AU273" s="228" t="s">
        <v>94</v>
      </c>
      <c r="AV273" s="14" t="s">
        <v>94</v>
      </c>
      <c r="AW273" s="14" t="s">
        <v>29</v>
      </c>
      <c r="AX273" s="14" t="s">
        <v>73</v>
      </c>
      <c r="AY273" s="228" t="s">
        <v>165</v>
      </c>
    </row>
    <row r="274" spans="1:65" s="13" customFormat="1" ht="11.25">
      <c r="B274" s="209"/>
      <c r="C274" s="210"/>
      <c r="D274" s="211" t="s">
        <v>173</v>
      </c>
      <c r="E274" s="212" t="s">
        <v>1</v>
      </c>
      <c r="F274" s="213" t="s">
        <v>292</v>
      </c>
      <c r="G274" s="210"/>
      <c r="H274" s="212" t="s">
        <v>1</v>
      </c>
      <c r="I274" s="210"/>
      <c r="J274" s="210"/>
      <c r="K274" s="210"/>
      <c r="L274" s="214"/>
      <c r="M274" s="215"/>
      <c r="N274" s="216"/>
      <c r="O274" s="216"/>
      <c r="P274" s="216"/>
      <c r="Q274" s="216"/>
      <c r="R274" s="216"/>
      <c r="S274" s="216"/>
      <c r="T274" s="217"/>
      <c r="AT274" s="218" t="s">
        <v>173</v>
      </c>
      <c r="AU274" s="218" t="s">
        <v>94</v>
      </c>
      <c r="AV274" s="13" t="s">
        <v>81</v>
      </c>
      <c r="AW274" s="13" t="s">
        <v>29</v>
      </c>
      <c r="AX274" s="13" t="s">
        <v>73</v>
      </c>
      <c r="AY274" s="218" t="s">
        <v>165</v>
      </c>
    </row>
    <row r="275" spans="1:65" s="14" customFormat="1" ht="11.25">
      <c r="B275" s="219"/>
      <c r="C275" s="220"/>
      <c r="D275" s="211" t="s">
        <v>173</v>
      </c>
      <c r="E275" s="221" t="s">
        <v>1</v>
      </c>
      <c r="F275" s="222" t="s">
        <v>344</v>
      </c>
      <c r="G275" s="220"/>
      <c r="H275" s="223">
        <v>5.9349999999999996</v>
      </c>
      <c r="I275" s="220"/>
      <c r="J275" s="220"/>
      <c r="K275" s="220"/>
      <c r="L275" s="224"/>
      <c r="M275" s="225"/>
      <c r="N275" s="226"/>
      <c r="O275" s="226"/>
      <c r="P275" s="226"/>
      <c r="Q275" s="226"/>
      <c r="R275" s="226"/>
      <c r="S275" s="226"/>
      <c r="T275" s="227"/>
      <c r="AT275" s="228" t="s">
        <v>173</v>
      </c>
      <c r="AU275" s="228" t="s">
        <v>94</v>
      </c>
      <c r="AV275" s="14" t="s">
        <v>94</v>
      </c>
      <c r="AW275" s="14" t="s">
        <v>29</v>
      </c>
      <c r="AX275" s="14" t="s">
        <v>73</v>
      </c>
      <c r="AY275" s="228" t="s">
        <v>165</v>
      </c>
    </row>
    <row r="276" spans="1:65" s="15" customFormat="1" ht="11.25">
      <c r="B276" s="229"/>
      <c r="C276" s="230"/>
      <c r="D276" s="211" t="s">
        <v>173</v>
      </c>
      <c r="E276" s="231" t="s">
        <v>1</v>
      </c>
      <c r="F276" s="232" t="s">
        <v>176</v>
      </c>
      <c r="G276" s="230"/>
      <c r="H276" s="233">
        <v>10.695</v>
      </c>
      <c r="I276" s="230"/>
      <c r="J276" s="230"/>
      <c r="K276" s="230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173</v>
      </c>
      <c r="AU276" s="238" t="s">
        <v>94</v>
      </c>
      <c r="AV276" s="15" t="s">
        <v>171</v>
      </c>
      <c r="AW276" s="15" t="s">
        <v>29</v>
      </c>
      <c r="AX276" s="15" t="s">
        <v>81</v>
      </c>
      <c r="AY276" s="238" t="s">
        <v>165</v>
      </c>
    </row>
    <row r="277" spans="1:65" s="2" customFormat="1" ht="33" customHeight="1">
      <c r="A277" s="31"/>
      <c r="B277" s="32"/>
      <c r="C277" s="196" t="s">
        <v>345</v>
      </c>
      <c r="D277" s="196" t="s">
        <v>167</v>
      </c>
      <c r="E277" s="197" t="s">
        <v>346</v>
      </c>
      <c r="F277" s="198" t="s">
        <v>347</v>
      </c>
      <c r="G277" s="199" t="s">
        <v>170</v>
      </c>
      <c r="H277" s="200">
        <v>251.73500000000001</v>
      </c>
      <c r="I277" s="201">
        <v>3.59</v>
      </c>
      <c r="J277" s="201">
        <f>ROUND(I277*H277,2)</f>
        <v>903.73</v>
      </c>
      <c r="K277" s="202"/>
      <c r="L277" s="36"/>
      <c r="M277" s="203" t="s">
        <v>1</v>
      </c>
      <c r="N277" s="204" t="s">
        <v>39</v>
      </c>
      <c r="O277" s="205">
        <v>0.254</v>
      </c>
      <c r="P277" s="205">
        <f>O277*H277</f>
        <v>63.940690000000004</v>
      </c>
      <c r="Q277" s="205">
        <v>0</v>
      </c>
      <c r="R277" s="205">
        <f>Q277*H277</f>
        <v>0</v>
      </c>
      <c r="S277" s="205">
        <v>4.5999999999999999E-2</v>
      </c>
      <c r="T277" s="206">
        <f>S277*H277</f>
        <v>11.57981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07" t="s">
        <v>171</v>
      </c>
      <c r="AT277" s="207" t="s">
        <v>167</v>
      </c>
      <c r="AU277" s="207" t="s">
        <v>94</v>
      </c>
      <c r="AY277" s="17" t="s">
        <v>165</v>
      </c>
      <c r="BE277" s="208">
        <f>IF(N277="základná",J277,0)</f>
        <v>0</v>
      </c>
      <c r="BF277" s="208">
        <f>IF(N277="znížená",J277,0)</f>
        <v>903.73</v>
      </c>
      <c r="BG277" s="208">
        <f>IF(N277="zákl. prenesená",J277,0)</f>
        <v>0</v>
      </c>
      <c r="BH277" s="208">
        <f>IF(N277="zníž. prenesená",J277,0)</f>
        <v>0</v>
      </c>
      <c r="BI277" s="208">
        <f>IF(N277="nulová",J277,0)</f>
        <v>0</v>
      </c>
      <c r="BJ277" s="17" t="s">
        <v>94</v>
      </c>
      <c r="BK277" s="208">
        <f>ROUND(I277*H277,2)</f>
        <v>903.73</v>
      </c>
      <c r="BL277" s="17" t="s">
        <v>171</v>
      </c>
      <c r="BM277" s="207" t="s">
        <v>348</v>
      </c>
    </row>
    <row r="278" spans="1:65" s="13" customFormat="1" ht="11.25">
      <c r="B278" s="209"/>
      <c r="C278" s="210"/>
      <c r="D278" s="211" t="s">
        <v>173</v>
      </c>
      <c r="E278" s="212" t="s">
        <v>1</v>
      </c>
      <c r="F278" s="213" t="s">
        <v>242</v>
      </c>
      <c r="G278" s="210"/>
      <c r="H278" s="212" t="s">
        <v>1</v>
      </c>
      <c r="I278" s="210"/>
      <c r="J278" s="210"/>
      <c r="K278" s="210"/>
      <c r="L278" s="214"/>
      <c r="M278" s="215"/>
      <c r="N278" s="216"/>
      <c r="O278" s="216"/>
      <c r="P278" s="216"/>
      <c r="Q278" s="216"/>
      <c r="R278" s="216"/>
      <c r="S278" s="216"/>
      <c r="T278" s="217"/>
      <c r="AT278" s="218" t="s">
        <v>173</v>
      </c>
      <c r="AU278" s="218" t="s">
        <v>94</v>
      </c>
      <c r="AV278" s="13" t="s">
        <v>81</v>
      </c>
      <c r="AW278" s="13" t="s">
        <v>29</v>
      </c>
      <c r="AX278" s="13" t="s">
        <v>73</v>
      </c>
      <c r="AY278" s="218" t="s">
        <v>165</v>
      </c>
    </row>
    <row r="279" spans="1:65" s="14" customFormat="1" ht="22.5">
      <c r="B279" s="219"/>
      <c r="C279" s="220"/>
      <c r="D279" s="211" t="s">
        <v>173</v>
      </c>
      <c r="E279" s="221" t="s">
        <v>1</v>
      </c>
      <c r="F279" s="222" t="s">
        <v>349</v>
      </c>
      <c r="G279" s="220"/>
      <c r="H279" s="223">
        <v>108.34099999999999</v>
      </c>
      <c r="I279" s="220"/>
      <c r="J279" s="220"/>
      <c r="K279" s="220"/>
      <c r="L279" s="224"/>
      <c r="M279" s="225"/>
      <c r="N279" s="226"/>
      <c r="O279" s="226"/>
      <c r="P279" s="226"/>
      <c r="Q279" s="226"/>
      <c r="R279" s="226"/>
      <c r="S279" s="226"/>
      <c r="T279" s="227"/>
      <c r="AT279" s="228" t="s">
        <v>173</v>
      </c>
      <c r="AU279" s="228" t="s">
        <v>94</v>
      </c>
      <c r="AV279" s="14" t="s">
        <v>94</v>
      </c>
      <c r="AW279" s="14" t="s">
        <v>29</v>
      </c>
      <c r="AX279" s="14" t="s">
        <v>73</v>
      </c>
      <c r="AY279" s="228" t="s">
        <v>165</v>
      </c>
    </row>
    <row r="280" spans="1:65" s="14" customFormat="1" ht="11.25">
      <c r="B280" s="219"/>
      <c r="C280" s="220"/>
      <c r="D280" s="211" t="s">
        <v>173</v>
      </c>
      <c r="E280" s="221" t="s">
        <v>1</v>
      </c>
      <c r="F280" s="222" t="s">
        <v>350</v>
      </c>
      <c r="G280" s="220"/>
      <c r="H280" s="223">
        <v>5.0419999999999998</v>
      </c>
      <c r="I280" s="220"/>
      <c r="J280" s="220"/>
      <c r="K280" s="220"/>
      <c r="L280" s="224"/>
      <c r="M280" s="225"/>
      <c r="N280" s="226"/>
      <c r="O280" s="226"/>
      <c r="P280" s="226"/>
      <c r="Q280" s="226"/>
      <c r="R280" s="226"/>
      <c r="S280" s="226"/>
      <c r="T280" s="227"/>
      <c r="AT280" s="228" t="s">
        <v>173</v>
      </c>
      <c r="AU280" s="228" t="s">
        <v>94</v>
      </c>
      <c r="AV280" s="14" t="s">
        <v>94</v>
      </c>
      <c r="AW280" s="14" t="s">
        <v>29</v>
      </c>
      <c r="AX280" s="14" t="s">
        <v>73</v>
      </c>
      <c r="AY280" s="228" t="s">
        <v>165</v>
      </c>
    </row>
    <row r="281" spans="1:65" s="14" customFormat="1" ht="11.25">
      <c r="B281" s="219"/>
      <c r="C281" s="220"/>
      <c r="D281" s="211" t="s">
        <v>173</v>
      </c>
      <c r="E281" s="221" t="s">
        <v>1</v>
      </c>
      <c r="F281" s="222" t="s">
        <v>351</v>
      </c>
      <c r="G281" s="220"/>
      <c r="H281" s="223">
        <v>91.683000000000007</v>
      </c>
      <c r="I281" s="220"/>
      <c r="J281" s="220"/>
      <c r="K281" s="220"/>
      <c r="L281" s="224"/>
      <c r="M281" s="225"/>
      <c r="N281" s="226"/>
      <c r="O281" s="226"/>
      <c r="P281" s="226"/>
      <c r="Q281" s="226"/>
      <c r="R281" s="226"/>
      <c r="S281" s="226"/>
      <c r="T281" s="227"/>
      <c r="AT281" s="228" t="s">
        <v>173</v>
      </c>
      <c r="AU281" s="228" t="s">
        <v>94</v>
      </c>
      <c r="AV281" s="14" t="s">
        <v>94</v>
      </c>
      <c r="AW281" s="14" t="s">
        <v>29</v>
      </c>
      <c r="AX281" s="14" t="s">
        <v>73</v>
      </c>
      <c r="AY281" s="228" t="s">
        <v>165</v>
      </c>
    </row>
    <row r="282" spans="1:65" s="14" customFormat="1" ht="11.25">
      <c r="B282" s="219"/>
      <c r="C282" s="220"/>
      <c r="D282" s="211" t="s">
        <v>173</v>
      </c>
      <c r="E282" s="221" t="s">
        <v>1</v>
      </c>
      <c r="F282" s="222" t="s">
        <v>352</v>
      </c>
      <c r="G282" s="220"/>
      <c r="H282" s="223">
        <v>46.668999999999997</v>
      </c>
      <c r="I282" s="220"/>
      <c r="J282" s="220"/>
      <c r="K282" s="220"/>
      <c r="L282" s="224"/>
      <c r="M282" s="225"/>
      <c r="N282" s="226"/>
      <c r="O282" s="226"/>
      <c r="P282" s="226"/>
      <c r="Q282" s="226"/>
      <c r="R282" s="226"/>
      <c r="S282" s="226"/>
      <c r="T282" s="227"/>
      <c r="AT282" s="228" t="s">
        <v>173</v>
      </c>
      <c r="AU282" s="228" t="s">
        <v>94</v>
      </c>
      <c r="AV282" s="14" t="s">
        <v>94</v>
      </c>
      <c r="AW282" s="14" t="s">
        <v>29</v>
      </c>
      <c r="AX282" s="14" t="s">
        <v>73</v>
      </c>
      <c r="AY282" s="228" t="s">
        <v>165</v>
      </c>
    </row>
    <row r="283" spans="1:65" s="15" customFormat="1" ht="11.25">
      <c r="B283" s="229"/>
      <c r="C283" s="230"/>
      <c r="D283" s="211" t="s">
        <v>173</v>
      </c>
      <c r="E283" s="231" t="s">
        <v>1</v>
      </c>
      <c r="F283" s="232" t="s">
        <v>176</v>
      </c>
      <c r="G283" s="230"/>
      <c r="H283" s="233">
        <v>251.73500000000001</v>
      </c>
      <c r="I283" s="230"/>
      <c r="J283" s="230"/>
      <c r="K283" s="230"/>
      <c r="L283" s="234"/>
      <c r="M283" s="235"/>
      <c r="N283" s="236"/>
      <c r="O283" s="236"/>
      <c r="P283" s="236"/>
      <c r="Q283" s="236"/>
      <c r="R283" s="236"/>
      <c r="S283" s="236"/>
      <c r="T283" s="237"/>
      <c r="AT283" s="238" t="s">
        <v>173</v>
      </c>
      <c r="AU283" s="238" t="s">
        <v>94</v>
      </c>
      <c r="AV283" s="15" t="s">
        <v>171</v>
      </c>
      <c r="AW283" s="15" t="s">
        <v>29</v>
      </c>
      <c r="AX283" s="15" t="s">
        <v>81</v>
      </c>
      <c r="AY283" s="238" t="s">
        <v>165</v>
      </c>
    </row>
    <row r="284" spans="1:65" s="2" customFormat="1" ht="37.9" customHeight="1">
      <c r="A284" s="31"/>
      <c r="B284" s="32"/>
      <c r="C284" s="196" t="s">
        <v>353</v>
      </c>
      <c r="D284" s="196" t="s">
        <v>167</v>
      </c>
      <c r="E284" s="197" t="s">
        <v>354</v>
      </c>
      <c r="F284" s="198" t="s">
        <v>355</v>
      </c>
      <c r="G284" s="199" t="s">
        <v>170</v>
      </c>
      <c r="H284" s="200">
        <v>47.597000000000001</v>
      </c>
      <c r="I284" s="201">
        <v>4.7699999999999996</v>
      </c>
      <c r="J284" s="201">
        <f>ROUND(I284*H284,2)</f>
        <v>227.04</v>
      </c>
      <c r="K284" s="202"/>
      <c r="L284" s="36"/>
      <c r="M284" s="203" t="s">
        <v>1</v>
      </c>
      <c r="N284" s="204" t="s">
        <v>39</v>
      </c>
      <c r="O284" s="205">
        <v>0.28399999999999997</v>
      </c>
      <c r="P284" s="205">
        <f>O284*H284</f>
        <v>13.517548</v>
      </c>
      <c r="Q284" s="205">
        <v>0</v>
      </c>
      <c r="R284" s="205">
        <f>Q284*H284</f>
        <v>0</v>
      </c>
      <c r="S284" s="205">
        <v>6.8000000000000005E-2</v>
      </c>
      <c r="T284" s="206">
        <f>S284*H284</f>
        <v>3.2365960000000005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207" t="s">
        <v>171</v>
      </c>
      <c r="AT284" s="207" t="s">
        <v>167</v>
      </c>
      <c r="AU284" s="207" t="s">
        <v>94</v>
      </c>
      <c r="AY284" s="17" t="s">
        <v>165</v>
      </c>
      <c r="BE284" s="208">
        <f>IF(N284="základná",J284,0)</f>
        <v>0</v>
      </c>
      <c r="BF284" s="208">
        <f>IF(N284="znížená",J284,0)</f>
        <v>227.04</v>
      </c>
      <c r="BG284" s="208">
        <f>IF(N284="zákl. prenesená",J284,0)</f>
        <v>0</v>
      </c>
      <c r="BH284" s="208">
        <f>IF(N284="zníž. prenesená",J284,0)</f>
        <v>0</v>
      </c>
      <c r="BI284" s="208">
        <f>IF(N284="nulová",J284,0)</f>
        <v>0</v>
      </c>
      <c r="BJ284" s="17" t="s">
        <v>94</v>
      </c>
      <c r="BK284" s="208">
        <f>ROUND(I284*H284,2)</f>
        <v>227.04</v>
      </c>
      <c r="BL284" s="17" t="s">
        <v>171</v>
      </c>
      <c r="BM284" s="207" t="s">
        <v>356</v>
      </c>
    </row>
    <row r="285" spans="1:65" s="13" customFormat="1" ht="11.25">
      <c r="B285" s="209"/>
      <c r="C285" s="210"/>
      <c r="D285" s="211" t="s">
        <v>173</v>
      </c>
      <c r="E285" s="212" t="s">
        <v>1</v>
      </c>
      <c r="F285" s="213" t="s">
        <v>292</v>
      </c>
      <c r="G285" s="210"/>
      <c r="H285" s="212" t="s">
        <v>1</v>
      </c>
      <c r="I285" s="210"/>
      <c r="J285" s="210"/>
      <c r="K285" s="210"/>
      <c r="L285" s="214"/>
      <c r="M285" s="215"/>
      <c r="N285" s="216"/>
      <c r="O285" s="216"/>
      <c r="P285" s="216"/>
      <c r="Q285" s="216"/>
      <c r="R285" s="216"/>
      <c r="S285" s="216"/>
      <c r="T285" s="217"/>
      <c r="AT285" s="218" t="s">
        <v>173</v>
      </c>
      <c r="AU285" s="218" t="s">
        <v>94</v>
      </c>
      <c r="AV285" s="13" t="s">
        <v>81</v>
      </c>
      <c r="AW285" s="13" t="s">
        <v>29</v>
      </c>
      <c r="AX285" s="13" t="s">
        <v>73</v>
      </c>
      <c r="AY285" s="218" t="s">
        <v>165</v>
      </c>
    </row>
    <row r="286" spans="1:65" s="14" customFormat="1" ht="22.5">
      <c r="B286" s="219"/>
      <c r="C286" s="220"/>
      <c r="D286" s="211" t="s">
        <v>173</v>
      </c>
      <c r="E286" s="221" t="s">
        <v>1</v>
      </c>
      <c r="F286" s="222" t="s">
        <v>357</v>
      </c>
      <c r="G286" s="220"/>
      <c r="H286" s="223">
        <v>47.597000000000001</v>
      </c>
      <c r="I286" s="220"/>
      <c r="J286" s="220"/>
      <c r="K286" s="220"/>
      <c r="L286" s="224"/>
      <c r="M286" s="225"/>
      <c r="N286" s="226"/>
      <c r="O286" s="226"/>
      <c r="P286" s="226"/>
      <c r="Q286" s="226"/>
      <c r="R286" s="226"/>
      <c r="S286" s="226"/>
      <c r="T286" s="227"/>
      <c r="AT286" s="228" t="s">
        <v>173</v>
      </c>
      <c r="AU286" s="228" t="s">
        <v>94</v>
      </c>
      <c r="AV286" s="14" t="s">
        <v>94</v>
      </c>
      <c r="AW286" s="14" t="s">
        <v>29</v>
      </c>
      <c r="AX286" s="14" t="s">
        <v>73</v>
      </c>
      <c r="AY286" s="228" t="s">
        <v>165</v>
      </c>
    </row>
    <row r="287" spans="1:65" s="15" customFormat="1" ht="11.25">
      <c r="B287" s="229"/>
      <c r="C287" s="230"/>
      <c r="D287" s="211" t="s">
        <v>173</v>
      </c>
      <c r="E287" s="231" t="s">
        <v>1</v>
      </c>
      <c r="F287" s="232" t="s">
        <v>176</v>
      </c>
      <c r="G287" s="230"/>
      <c r="H287" s="233">
        <v>47.597000000000001</v>
      </c>
      <c r="I287" s="230"/>
      <c r="J287" s="230"/>
      <c r="K287" s="230"/>
      <c r="L287" s="234"/>
      <c r="M287" s="235"/>
      <c r="N287" s="236"/>
      <c r="O287" s="236"/>
      <c r="P287" s="236"/>
      <c r="Q287" s="236"/>
      <c r="R287" s="236"/>
      <c r="S287" s="236"/>
      <c r="T287" s="237"/>
      <c r="AT287" s="238" t="s">
        <v>173</v>
      </c>
      <c r="AU287" s="238" t="s">
        <v>94</v>
      </c>
      <c r="AV287" s="15" t="s">
        <v>171</v>
      </c>
      <c r="AW287" s="15" t="s">
        <v>29</v>
      </c>
      <c r="AX287" s="15" t="s">
        <v>81</v>
      </c>
      <c r="AY287" s="238" t="s">
        <v>165</v>
      </c>
    </row>
    <row r="288" spans="1:65" s="2" customFormat="1" ht="37.9" customHeight="1">
      <c r="A288" s="31"/>
      <c r="B288" s="32"/>
      <c r="C288" s="196" t="s">
        <v>358</v>
      </c>
      <c r="D288" s="196" t="s">
        <v>167</v>
      </c>
      <c r="E288" s="197" t="s">
        <v>359</v>
      </c>
      <c r="F288" s="198" t="s">
        <v>360</v>
      </c>
      <c r="G288" s="199" t="s">
        <v>170</v>
      </c>
      <c r="H288" s="200">
        <v>34.729999999999997</v>
      </c>
      <c r="I288" s="201">
        <v>6.19</v>
      </c>
      <c r="J288" s="201">
        <f>ROUND(I288*H288,2)</f>
        <v>214.98</v>
      </c>
      <c r="K288" s="202"/>
      <c r="L288" s="36"/>
      <c r="M288" s="203" t="s">
        <v>1</v>
      </c>
      <c r="N288" s="204" t="s">
        <v>39</v>
      </c>
      <c r="O288" s="205">
        <v>0.36899999999999999</v>
      </c>
      <c r="P288" s="205">
        <f>O288*H288</f>
        <v>12.815369999999998</v>
      </c>
      <c r="Q288" s="205">
        <v>0</v>
      </c>
      <c r="R288" s="205">
        <f>Q288*H288</f>
        <v>0</v>
      </c>
      <c r="S288" s="205">
        <v>8.8999999999999996E-2</v>
      </c>
      <c r="T288" s="206">
        <f>S288*H288</f>
        <v>3.0909699999999996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207" t="s">
        <v>171</v>
      </c>
      <c r="AT288" s="207" t="s">
        <v>167</v>
      </c>
      <c r="AU288" s="207" t="s">
        <v>94</v>
      </c>
      <c r="AY288" s="17" t="s">
        <v>165</v>
      </c>
      <c r="BE288" s="208">
        <f>IF(N288="základná",J288,0)</f>
        <v>0</v>
      </c>
      <c r="BF288" s="208">
        <f>IF(N288="znížená",J288,0)</f>
        <v>214.98</v>
      </c>
      <c r="BG288" s="208">
        <f>IF(N288="zákl. prenesená",J288,0)</f>
        <v>0</v>
      </c>
      <c r="BH288" s="208">
        <f>IF(N288="zníž. prenesená",J288,0)</f>
        <v>0</v>
      </c>
      <c r="BI288" s="208">
        <f>IF(N288="nulová",J288,0)</f>
        <v>0</v>
      </c>
      <c r="BJ288" s="17" t="s">
        <v>94</v>
      </c>
      <c r="BK288" s="208">
        <f>ROUND(I288*H288,2)</f>
        <v>214.98</v>
      </c>
      <c r="BL288" s="17" t="s">
        <v>171</v>
      </c>
      <c r="BM288" s="207" t="s">
        <v>361</v>
      </c>
    </row>
    <row r="289" spans="1:65" s="13" customFormat="1" ht="11.25">
      <c r="B289" s="209"/>
      <c r="C289" s="210"/>
      <c r="D289" s="211" t="s">
        <v>173</v>
      </c>
      <c r="E289" s="212" t="s">
        <v>1</v>
      </c>
      <c r="F289" s="213" t="s">
        <v>362</v>
      </c>
      <c r="G289" s="210"/>
      <c r="H289" s="212" t="s">
        <v>1</v>
      </c>
      <c r="I289" s="210"/>
      <c r="J289" s="210"/>
      <c r="K289" s="210"/>
      <c r="L289" s="214"/>
      <c r="M289" s="215"/>
      <c r="N289" s="216"/>
      <c r="O289" s="216"/>
      <c r="P289" s="216"/>
      <c r="Q289" s="216"/>
      <c r="R289" s="216"/>
      <c r="S289" s="216"/>
      <c r="T289" s="217"/>
      <c r="AT289" s="218" t="s">
        <v>173</v>
      </c>
      <c r="AU289" s="218" t="s">
        <v>94</v>
      </c>
      <c r="AV289" s="13" t="s">
        <v>81</v>
      </c>
      <c r="AW289" s="13" t="s">
        <v>29</v>
      </c>
      <c r="AX289" s="13" t="s">
        <v>73</v>
      </c>
      <c r="AY289" s="218" t="s">
        <v>165</v>
      </c>
    </row>
    <row r="290" spans="1:65" s="14" customFormat="1" ht="22.5">
      <c r="B290" s="219"/>
      <c r="C290" s="220"/>
      <c r="D290" s="211" t="s">
        <v>173</v>
      </c>
      <c r="E290" s="221" t="s">
        <v>1</v>
      </c>
      <c r="F290" s="222" t="s">
        <v>363</v>
      </c>
      <c r="G290" s="220"/>
      <c r="H290" s="223">
        <v>34.729999999999997</v>
      </c>
      <c r="I290" s="220"/>
      <c r="J290" s="220"/>
      <c r="K290" s="220"/>
      <c r="L290" s="224"/>
      <c r="M290" s="225"/>
      <c r="N290" s="226"/>
      <c r="O290" s="226"/>
      <c r="P290" s="226"/>
      <c r="Q290" s="226"/>
      <c r="R290" s="226"/>
      <c r="S290" s="226"/>
      <c r="T290" s="227"/>
      <c r="AT290" s="228" t="s">
        <v>173</v>
      </c>
      <c r="AU290" s="228" t="s">
        <v>94</v>
      </c>
      <c r="AV290" s="14" t="s">
        <v>94</v>
      </c>
      <c r="AW290" s="14" t="s">
        <v>29</v>
      </c>
      <c r="AX290" s="14" t="s">
        <v>73</v>
      </c>
      <c r="AY290" s="228" t="s">
        <v>165</v>
      </c>
    </row>
    <row r="291" spans="1:65" s="15" customFormat="1" ht="11.25">
      <c r="B291" s="229"/>
      <c r="C291" s="230"/>
      <c r="D291" s="211" t="s">
        <v>173</v>
      </c>
      <c r="E291" s="231" t="s">
        <v>1</v>
      </c>
      <c r="F291" s="232" t="s">
        <v>176</v>
      </c>
      <c r="G291" s="230"/>
      <c r="H291" s="233">
        <v>34.729999999999997</v>
      </c>
      <c r="I291" s="230"/>
      <c r="J291" s="230"/>
      <c r="K291" s="230"/>
      <c r="L291" s="234"/>
      <c r="M291" s="235"/>
      <c r="N291" s="236"/>
      <c r="O291" s="236"/>
      <c r="P291" s="236"/>
      <c r="Q291" s="236"/>
      <c r="R291" s="236"/>
      <c r="S291" s="236"/>
      <c r="T291" s="237"/>
      <c r="AT291" s="238" t="s">
        <v>173</v>
      </c>
      <c r="AU291" s="238" t="s">
        <v>94</v>
      </c>
      <c r="AV291" s="15" t="s">
        <v>171</v>
      </c>
      <c r="AW291" s="15" t="s">
        <v>29</v>
      </c>
      <c r="AX291" s="15" t="s">
        <v>81</v>
      </c>
      <c r="AY291" s="238" t="s">
        <v>165</v>
      </c>
    </row>
    <row r="292" spans="1:65" s="2" customFormat="1" ht="24.2" customHeight="1">
      <c r="A292" s="31"/>
      <c r="B292" s="32"/>
      <c r="C292" s="196" t="s">
        <v>364</v>
      </c>
      <c r="D292" s="196" t="s">
        <v>167</v>
      </c>
      <c r="E292" s="197" t="s">
        <v>365</v>
      </c>
      <c r="F292" s="198" t="s">
        <v>366</v>
      </c>
      <c r="G292" s="199" t="s">
        <v>213</v>
      </c>
      <c r="H292" s="200">
        <v>218.71299999999999</v>
      </c>
      <c r="I292" s="201">
        <v>12.46</v>
      </c>
      <c r="J292" s="201">
        <f>ROUND(I292*H292,2)</f>
        <v>2725.16</v>
      </c>
      <c r="K292" s="202"/>
      <c r="L292" s="36"/>
      <c r="M292" s="203" t="s">
        <v>1</v>
      </c>
      <c r="N292" s="204" t="s">
        <v>39</v>
      </c>
      <c r="O292" s="205">
        <v>0.88200000000000001</v>
      </c>
      <c r="P292" s="205">
        <f>O292*H292</f>
        <v>192.904866</v>
      </c>
      <c r="Q292" s="205">
        <v>0</v>
      </c>
      <c r="R292" s="205">
        <f>Q292*H292</f>
        <v>0</v>
      </c>
      <c r="S292" s="205">
        <v>0</v>
      </c>
      <c r="T292" s="206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207" t="s">
        <v>171</v>
      </c>
      <c r="AT292" s="207" t="s">
        <v>167</v>
      </c>
      <c r="AU292" s="207" t="s">
        <v>94</v>
      </c>
      <c r="AY292" s="17" t="s">
        <v>165</v>
      </c>
      <c r="BE292" s="208">
        <f>IF(N292="základná",J292,0)</f>
        <v>0</v>
      </c>
      <c r="BF292" s="208">
        <f>IF(N292="znížená",J292,0)</f>
        <v>2725.16</v>
      </c>
      <c r="BG292" s="208">
        <f>IF(N292="zákl. prenesená",J292,0)</f>
        <v>0</v>
      </c>
      <c r="BH292" s="208">
        <f>IF(N292="zníž. prenesená",J292,0)</f>
        <v>0</v>
      </c>
      <c r="BI292" s="208">
        <f>IF(N292="nulová",J292,0)</f>
        <v>0</v>
      </c>
      <c r="BJ292" s="17" t="s">
        <v>94</v>
      </c>
      <c r="BK292" s="208">
        <f>ROUND(I292*H292,2)</f>
        <v>2725.16</v>
      </c>
      <c r="BL292" s="17" t="s">
        <v>171</v>
      </c>
      <c r="BM292" s="207" t="s">
        <v>367</v>
      </c>
    </row>
    <row r="293" spans="1:65" s="2" customFormat="1" ht="21.75" customHeight="1">
      <c r="A293" s="31"/>
      <c r="B293" s="32"/>
      <c r="C293" s="196" t="s">
        <v>368</v>
      </c>
      <c r="D293" s="196" t="s">
        <v>167</v>
      </c>
      <c r="E293" s="197" t="s">
        <v>369</v>
      </c>
      <c r="F293" s="198" t="s">
        <v>370</v>
      </c>
      <c r="G293" s="199" t="s">
        <v>213</v>
      </c>
      <c r="H293" s="200">
        <v>218.71299999999999</v>
      </c>
      <c r="I293" s="201">
        <v>16.11</v>
      </c>
      <c r="J293" s="201">
        <f>ROUND(I293*H293,2)</f>
        <v>3523.47</v>
      </c>
      <c r="K293" s="202"/>
      <c r="L293" s="36"/>
      <c r="M293" s="203" t="s">
        <v>1</v>
      </c>
      <c r="N293" s="204" t="s">
        <v>39</v>
      </c>
      <c r="O293" s="205">
        <v>0.59799999999999998</v>
      </c>
      <c r="P293" s="205">
        <f>O293*H293</f>
        <v>130.79037399999999</v>
      </c>
      <c r="Q293" s="205">
        <v>0</v>
      </c>
      <c r="R293" s="205">
        <f>Q293*H293</f>
        <v>0</v>
      </c>
      <c r="S293" s="205">
        <v>0</v>
      </c>
      <c r="T293" s="206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207" t="s">
        <v>171</v>
      </c>
      <c r="AT293" s="207" t="s">
        <v>167</v>
      </c>
      <c r="AU293" s="207" t="s">
        <v>94</v>
      </c>
      <c r="AY293" s="17" t="s">
        <v>165</v>
      </c>
      <c r="BE293" s="208">
        <f>IF(N293="základná",J293,0)</f>
        <v>0</v>
      </c>
      <c r="BF293" s="208">
        <f>IF(N293="znížená",J293,0)</f>
        <v>3523.47</v>
      </c>
      <c r="BG293" s="208">
        <f>IF(N293="zákl. prenesená",J293,0)</f>
        <v>0</v>
      </c>
      <c r="BH293" s="208">
        <f>IF(N293="zníž. prenesená",J293,0)</f>
        <v>0</v>
      </c>
      <c r="BI293" s="208">
        <f>IF(N293="nulová",J293,0)</f>
        <v>0</v>
      </c>
      <c r="BJ293" s="17" t="s">
        <v>94</v>
      </c>
      <c r="BK293" s="208">
        <f>ROUND(I293*H293,2)</f>
        <v>3523.47</v>
      </c>
      <c r="BL293" s="17" t="s">
        <v>171</v>
      </c>
      <c r="BM293" s="207" t="s">
        <v>371</v>
      </c>
    </row>
    <row r="294" spans="1:65" s="2" customFormat="1" ht="24.2" customHeight="1">
      <c r="A294" s="31"/>
      <c r="B294" s="32"/>
      <c r="C294" s="196" t="s">
        <v>372</v>
      </c>
      <c r="D294" s="196" t="s">
        <v>167</v>
      </c>
      <c r="E294" s="197" t="s">
        <v>373</v>
      </c>
      <c r="F294" s="198" t="s">
        <v>374</v>
      </c>
      <c r="G294" s="199" t="s">
        <v>213</v>
      </c>
      <c r="H294" s="200">
        <v>4155.5469999999996</v>
      </c>
      <c r="I294" s="201">
        <v>0.51</v>
      </c>
      <c r="J294" s="201">
        <f>ROUND(I294*H294,2)</f>
        <v>2119.33</v>
      </c>
      <c r="K294" s="202"/>
      <c r="L294" s="36"/>
      <c r="M294" s="203" t="s">
        <v>1</v>
      </c>
      <c r="N294" s="204" t="s">
        <v>39</v>
      </c>
      <c r="O294" s="205">
        <v>7.0000000000000001E-3</v>
      </c>
      <c r="P294" s="205">
        <f>O294*H294</f>
        <v>29.088828999999997</v>
      </c>
      <c r="Q294" s="205">
        <v>0</v>
      </c>
      <c r="R294" s="205">
        <f>Q294*H294</f>
        <v>0</v>
      </c>
      <c r="S294" s="205">
        <v>0</v>
      </c>
      <c r="T294" s="206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207" t="s">
        <v>171</v>
      </c>
      <c r="AT294" s="207" t="s">
        <v>167</v>
      </c>
      <c r="AU294" s="207" t="s">
        <v>94</v>
      </c>
      <c r="AY294" s="17" t="s">
        <v>165</v>
      </c>
      <c r="BE294" s="208">
        <f>IF(N294="základná",J294,0)</f>
        <v>0</v>
      </c>
      <c r="BF294" s="208">
        <f>IF(N294="znížená",J294,0)</f>
        <v>2119.33</v>
      </c>
      <c r="BG294" s="208">
        <f>IF(N294="zákl. prenesená",J294,0)</f>
        <v>0</v>
      </c>
      <c r="BH294" s="208">
        <f>IF(N294="zníž. prenesená",J294,0)</f>
        <v>0</v>
      </c>
      <c r="BI294" s="208">
        <f>IF(N294="nulová",J294,0)</f>
        <v>0</v>
      </c>
      <c r="BJ294" s="17" t="s">
        <v>94</v>
      </c>
      <c r="BK294" s="208">
        <f>ROUND(I294*H294,2)</f>
        <v>2119.33</v>
      </c>
      <c r="BL294" s="17" t="s">
        <v>171</v>
      </c>
      <c r="BM294" s="207" t="s">
        <v>375</v>
      </c>
    </row>
    <row r="295" spans="1:65" s="14" customFormat="1" ht="11.25">
      <c r="B295" s="219"/>
      <c r="C295" s="220"/>
      <c r="D295" s="211" t="s">
        <v>173</v>
      </c>
      <c r="E295" s="220"/>
      <c r="F295" s="222" t="s">
        <v>376</v>
      </c>
      <c r="G295" s="220"/>
      <c r="H295" s="223">
        <v>4155.5469999999996</v>
      </c>
      <c r="I295" s="220"/>
      <c r="J295" s="220"/>
      <c r="K295" s="220"/>
      <c r="L295" s="224"/>
      <c r="M295" s="225"/>
      <c r="N295" s="226"/>
      <c r="O295" s="226"/>
      <c r="P295" s="226"/>
      <c r="Q295" s="226"/>
      <c r="R295" s="226"/>
      <c r="S295" s="226"/>
      <c r="T295" s="227"/>
      <c r="AT295" s="228" t="s">
        <v>173</v>
      </c>
      <c r="AU295" s="228" t="s">
        <v>94</v>
      </c>
      <c r="AV295" s="14" t="s">
        <v>94</v>
      </c>
      <c r="AW295" s="14" t="s">
        <v>4</v>
      </c>
      <c r="AX295" s="14" t="s">
        <v>81</v>
      </c>
      <c r="AY295" s="228" t="s">
        <v>165</v>
      </c>
    </row>
    <row r="296" spans="1:65" s="2" customFormat="1" ht="24.2" customHeight="1">
      <c r="A296" s="31"/>
      <c r="B296" s="32"/>
      <c r="C296" s="196" t="s">
        <v>377</v>
      </c>
      <c r="D296" s="196" t="s">
        <v>167</v>
      </c>
      <c r="E296" s="197" t="s">
        <v>378</v>
      </c>
      <c r="F296" s="198" t="s">
        <v>379</v>
      </c>
      <c r="G296" s="199" t="s">
        <v>213</v>
      </c>
      <c r="H296" s="200">
        <v>218.71299999999999</v>
      </c>
      <c r="I296" s="201">
        <v>12.57</v>
      </c>
      <c r="J296" s="201">
        <f>ROUND(I296*H296,2)</f>
        <v>2749.22</v>
      </c>
      <c r="K296" s="202"/>
      <c r="L296" s="36"/>
      <c r="M296" s="203" t="s">
        <v>1</v>
      </c>
      <c r="N296" s="204" t="s">
        <v>39</v>
      </c>
      <c r="O296" s="205">
        <v>0.89</v>
      </c>
      <c r="P296" s="205">
        <f>O296*H296</f>
        <v>194.65457000000001</v>
      </c>
      <c r="Q296" s="205">
        <v>0</v>
      </c>
      <c r="R296" s="205">
        <f>Q296*H296</f>
        <v>0</v>
      </c>
      <c r="S296" s="205">
        <v>0</v>
      </c>
      <c r="T296" s="206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207" t="s">
        <v>171</v>
      </c>
      <c r="AT296" s="207" t="s">
        <v>167</v>
      </c>
      <c r="AU296" s="207" t="s">
        <v>94</v>
      </c>
      <c r="AY296" s="17" t="s">
        <v>165</v>
      </c>
      <c r="BE296" s="208">
        <f>IF(N296="základná",J296,0)</f>
        <v>0</v>
      </c>
      <c r="BF296" s="208">
        <f>IF(N296="znížená",J296,0)</f>
        <v>2749.22</v>
      </c>
      <c r="BG296" s="208">
        <f>IF(N296="zákl. prenesená",J296,0)</f>
        <v>0</v>
      </c>
      <c r="BH296" s="208">
        <f>IF(N296="zníž. prenesená",J296,0)</f>
        <v>0</v>
      </c>
      <c r="BI296" s="208">
        <f>IF(N296="nulová",J296,0)</f>
        <v>0</v>
      </c>
      <c r="BJ296" s="17" t="s">
        <v>94</v>
      </c>
      <c r="BK296" s="208">
        <f>ROUND(I296*H296,2)</f>
        <v>2749.22</v>
      </c>
      <c r="BL296" s="17" t="s">
        <v>171</v>
      </c>
      <c r="BM296" s="207" t="s">
        <v>380</v>
      </c>
    </row>
    <row r="297" spans="1:65" s="2" customFormat="1" ht="24.2" customHeight="1">
      <c r="A297" s="31"/>
      <c r="B297" s="32"/>
      <c r="C297" s="196" t="s">
        <v>381</v>
      </c>
      <c r="D297" s="196" t="s">
        <v>167</v>
      </c>
      <c r="E297" s="197" t="s">
        <v>382</v>
      </c>
      <c r="F297" s="198" t="s">
        <v>383</v>
      </c>
      <c r="G297" s="199" t="s">
        <v>213</v>
      </c>
      <c r="H297" s="200">
        <v>1093.5650000000001</v>
      </c>
      <c r="I297" s="201">
        <v>1.41</v>
      </c>
      <c r="J297" s="201">
        <f>ROUND(I297*H297,2)</f>
        <v>1541.93</v>
      </c>
      <c r="K297" s="202"/>
      <c r="L297" s="36"/>
      <c r="M297" s="203" t="s">
        <v>1</v>
      </c>
      <c r="N297" s="204" t="s">
        <v>39</v>
      </c>
      <c r="O297" s="205">
        <v>0.1</v>
      </c>
      <c r="P297" s="205">
        <f>O297*H297</f>
        <v>109.35650000000001</v>
      </c>
      <c r="Q297" s="205">
        <v>0</v>
      </c>
      <c r="R297" s="205">
        <f>Q297*H297</f>
        <v>0</v>
      </c>
      <c r="S297" s="205">
        <v>0</v>
      </c>
      <c r="T297" s="206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207" t="s">
        <v>171</v>
      </c>
      <c r="AT297" s="207" t="s">
        <v>167</v>
      </c>
      <c r="AU297" s="207" t="s">
        <v>94</v>
      </c>
      <c r="AY297" s="17" t="s">
        <v>165</v>
      </c>
      <c r="BE297" s="208">
        <f>IF(N297="základná",J297,0)</f>
        <v>0</v>
      </c>
      <c r="BF297" s="208">
        <f>IF(N297="znížená",J297,0)</f>
        <v>1541.93</v>
      </c>
      <c r="BG297" s="208">
        <f>IF(N297="zákl. prenesená",J297,0)</f>
        <v>0</v>
      </c>
      <c r="BH297" s="208">
        <f>IF(N297="zníž. prenesená",J297,0)</f>
        <v>0</v>
      </c>
      <c r="BI297" s="208">
        <f>IF(N297="nulová",J297,0)</f>
        <v>0</v>
      </c>
      <c r="BJ297" s="17" t="s">
        <v>94</v>
      </c>
      <c r="BK297" s="208">
        <f>ROUND(I297*H297,2)</f>
        <v>1541.93</v>
      </c>
      <c r="BL297" s="17" t="s">
        <v>171</v>
      </c>
      <c r="BM297" s="207" t="s">
        <v>384</v>
      </c>
    </row>
    <row r="298" spans="1:65" s="14" customFormat="1" ht="11.25">
      <c r="B298" s="219"/>
      <c r="C298" s="220"/>
      <c r="D298" s="211" t="s">
        <v>173</v>
      </c>
      <c r="E298" s="220"/>
      <c r="F298" s="222" t="s">
        <v>385</v>
      </c>
      <c r="G298" s="220"/>
      <c r="H298" s="223">
        <v>1093.5650000000001</v>
      </c>
      <c r="I298" s="220"/>
      <c r="J298" s="220"/>
      <c r="K298" s="220"/>
      <c r="L298" s="224"/>
      <c r="M298" s="225"/>
      <c r="N298" s="226"/>
      <c r="O298" s="226"/>
      <c r="P298" s="226"/>
      <c r="Q298" s="226"/>
      <c r="R298" s="226"/>
      <c r="S298" s="226"/>
      <c r="T298" s="227"/>
      <c r="AT298" s="228" t="s">
        <v>173</v>
      </c>
      <c r="AU298" s="228" t="s">
        <v>94</v>
      </c>
      <c r="AV298" s="14" t="s">
        <v>94</v>
      </c>
      <c r="AW298" s="14" t="s">
        <v>4</v>
      </c>
      <c r="AX298" s="14" t="s">
        <v>81</v>
      </c>
      <c r="AY298" s="228" t="s">
        <v>165</v>
      </c>
    </row>
    <row r="299" spans="1:65" s="2" customFormat="1" ht="24.2" customHeight="1">
      <c r="A299" s="31"/>
      <c r="B299" s="32"/>
      <c r="C299" s="196" t="s">
        <v>386</v>
      </c>
      <c r="D299" s="196" t="s">
        <v>167</v>
      </c>
      <c r="E299" s="197" t="s">
        <v>387</v>
      </c>
      <c r="F299" s="198" t="s">
        <v>388</v>
      </c>
      <c r="G299" s="199" t="s">
        <v>213</v>
      </c>
      <c r="H299" s="200">
        <v>167.179</v>
      </c>
      <c r="I299" s="201">
        <v>40</v>
      </c>
      <c r="J299" s="201">
        <f>ROUND(I299*H299,2)</f>
        <v>6687.16</v>
      </c>
      <c r="K299" s="202"/>
      <c r="L299" s="36"/>
      <c r="M299" s="203" t="s">
        <v>1</v>
      </c>
      <c r="N299" s="204" t="s">
        <v>39</v>
      </c>
      <c r="O299" s="205">
        <v>0</v>
      </c>
      <c r="P299" s="205">
        <f>O299*H299</f>
        <v>0</v>
      </c>
      <c r="Q299" s="205">
        <v>0</v>
      </c>
      <c r="R299" s="205">
        <f>Q299*H299</f>
        <v>0</v>
      </c>
      <c r="S299" s="205">
        <v>0</v>
      </c>
      <c r="T299" s="206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207" t="s">
        <v>171</v>
      </c>
      <c r="AT299" s="207" t="s">
        <v>167</v>
      </c>
      <c r="AU299" s="207" t="s">
        <v>94</v>
      </c>
      <c r="AY299" s="17" t="s">
        <v>165</v>
      </c>
      <c r="BE299" s="208">
        <f>IF(N299="základná",J299,0)</f>
        <v>0</v>
      </c>
      <c r="BF299" s="208">
        <f>IF(N299="znížená",J299,0)</f>
        <v>6687.16</v>
      </c>
      <c r="BG299" s="208">
        <f>IF(N299="zákl. prenesená",J299,0)</f>
        <v>0</v>
      </c>
      <c r="BH299" s="208">
        <f>IF(N299="zníž. prenesená",J299,0)</f>
        <v>0</v>
      </c>
      <c r="BI299" s="208">
        <f>IF(N299="nulová",J299,0)</f>
        <v>0</v>
      </c>
      <c r="BJ299" s="17" t="s">
        <v>94</v>
      </c>
      <c r="BK299" s="208">
        <f>ROUND(I299*H299,2)</f>
        <v>6687.16</v>
      </c>
      <c r="BL299" s="17" t="s">
        <v>171</v>
      </c>
      <c r="BM299" s="207" t="s">
        <v>389</v>
      </c>
    </row>
    <row r="300" spans="1:65" s="2" customFormat="1" ht="24.2" customHeight="1">
      <c r="A300" s="31"/>
      <c r="B300" s="32"/>
      <c r="C300" s="196" t="s">
        <v>390</v>
      </c>
      <c r="D300" s="196" t="s">
        <v>167</v>
      </c>
      <c r="E300" s="197" t="s">
        <v>391</v>
      </c>
      <c r="F300" s="198" t="s">
        <v>392</v>
      </c>
      <c r="G300" s="199" t="s">
        <v>213</v>
      </c>
      <c r="H300" s="200">
        <v>26.126000000000001</v>
      </c>
      <c r="I300" s="201">
        <v>65</v>
      </c>
      <c r="J300" s="201">
        <f>ROUND(I300*H300,2)</f>
        <v>1698.19</v>
      </c>
      <c r="K300" s="202"/>
      <c r="L300" s="36"/>
      <c r="M300" s="203" t="s">
        <v>1</v>
      </c>
      <c r="N300" s="204" t="s">
        <v>39</v>
      </c>
      <c r="O300" s="205">
        <v>0</v>
      </c>
      <c r="P300" s="205">
        <f>O300*H300</f>
        <v>0</v>
      </c>
      <c r="Q300" s="205">
        <v>0</v>
      </c>
      <c r="R300" s="205">
        <f>Q300*H300</f>
        <v>0</v>
      </c>
      <c r="S300" s="205">
        <v>0</v>
      </c>
      <c r="T300" s="206">
        <f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207" t="s">
        <v>171</v>
      </c>
      <c r="AT300" s="207" t="s">
        <v>167</v>
      </c>
      <c r="AU300" s="207" t="s">
        <v>94</v>
      </c>
      <c r="AY300" s="17" t="s">
        <v>165</v>
      </c>
      <c r="BE300" s="208">
        <f>IF(N300="základná",J300,0)</f>
        <v>0</v>
      </c>
      <c r="BF300" s="208">
        <f>IF(N300="znížená",J300,0)</f>
        <v>1698.19</v>
      </c>
      <c r="BG300" s="208">
        <f>IF(N300="zákl. prenesená",J300,0)</f>
        <v>0</v>
      </c>
      <c r="BH300" s="208">
        <f>IF(N300="zníž. prenesená",J300,0)</f>
        <v>0</v>
      </c>
      <c r="BI300" s="208">
        <f>IF(N300="nulová",J300,0)</f>
        <v>0</v>
      </c>
      <c r="BJ300" s="17" t="s">
        <v>94</v>
      </c>
      <c r="BK300" s="208">
        <f>ROUND(I300*H300,2)</f>
        <v>1698.19</v>
      </c>
      <c r="BL300" s="17" t="s">
        <v>171</v>
      </c>
      <c r="BM300" s="207" t="s">
        <v>393</v>
      </c>
    </row>
    <row r="301" spans="1:65" s="2" customFormat="1" ht="24.2" customHeight="1">
      <c r="A301" s="31"/>
      <c r="B301" s="32"/>
      <c r="C301" s="196" t="s">
        <v>394</v>
      </c>
      <c r="D301" s="196" t="s">
        <v>167</v>
      </c>
      <c r="E301" s="197" t="s">
        <v>395</v>
      </c>
      <c r="F301" s="198" t="s">
        <v>396</v>
      </c>
      <c r="G301" s="199" t="s">
        <v>213</v>
      </c>
      <c r="H301" s="200">
        <v>15.789</v>
      </c>
      <c r="I301" s="201">
        <v>15</v>
      </c>
      <c r="J301" s="201">
        <f>ROUND(I301*H301,2)</f>
        <v>236.84</v>
      </c>
      <c r="K301" s="202"/>
      <c r="L301" s="36"/>
      <c r="M301" s="203" t="s">
        <v>1</v>
      </c>
      <c r="N301" s="204" t="s">
        <v>39</v>
      </c>
      <c r="O301" s="205">
        <v>0</v>
      </c>
      <c r="P301" s="205">
        <f>O301*H301</f>
        <v>0</v>
      </c>
      <c r="Q301" s="205">
        <v>0</v>
      </c>
      <c r="R301" s="205">
        <f>Q301*H301</f>
        <v>0</v>
      </c>
      <c r="S301" s="205">
        <v>0</v>
      </c>
      <c r="T301" s="206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207" t="s">
        <v>171</v>
      </c>
      <c r="AT301" s="207" t="s">
        <v>167</v>
      </c>
      <c r="AU301" s="207" t="s">
        <v>94</v>
      </c>
      <c r="AY301" s="17" t="s">
        <v>165</v>
      </c>
      <c r="BE301" s="208">
        <f>IF(N301="základná",J301,0)</f>
        <v>0</v>
      </c>
      <c r="BF301" s="208">
        <f>IF(N301="znížená",J301,0)</f>
        <v>236.84</v>
      </c>
      <c r="BG301" s="208">
        <f>IF(N301="zákl. prenesená",J301,0)</f>
        <v>0</v>
      </c>
      <c r="BH301" s="208">
        <f>IF(N301="zníž. prenesená",J301,0)</f>
        <v>0</v>
      </c>
      <c r="BI301" s="208">
        <f>IF(N301="nulová",J301,0)</f>
        <v>0</v>
      </c>
      <c r="BJ301" s="17" t="s">
        <v>94</v>
      </c>
      <c r="BK301" s="208">
        <f>ROUND(I301*H301,2)</f>
        <v>236.84</v>
      </c>
      <c r="BL301" s="17" t="s">
        <v>171</v>
      </c>
      <c r="BM301" s="207" t="s">
        <v>397</v>
      </c>
    </row>
    <row r="302" spans="1:65" s="2" customFormat="1" ht="24.2" customHeight="1">
      <c r="A302" s="31"/>
      <c r="B302" s="32"/>
      <c r="C302" s="196" t="s">
        <v>398</v>
      </c>
      <c r="D302" s="196" t="s">
        <v>167</v>
      </c>
      <c r="E302" s="197" t="s">
        <v>399</v>
      </c>
      <c r="F302" s="198" t="s">
        <v>400</v>
      </c>
      <c r="G302" s="199" t="s">
        <v>213</v>
      </c>
      <c r="H302" s="200">
        <v>9.6189999999999998</v>
      </c>
      <c r="I302" s="201">
        <v>60</v>
      </c>
      <c r="J302" s="201">
        <f>ROUND(I302*H302,2)</f>
        <v>577.14</v>
      </c>
      <c r="K302" s="202"/>
      <c r="L302" s="36"/>
      <c r="M302" s="203" t="s">
        <v>1</v>
      </c>
      <c r="N302" s="204" t="s">
        <v>39</v>
      </c>
      <c r="O302" s="205">
        <v>0</v>
      </c>
      <c r="P302" s="205">
        <f>O302*H302</f>
        <v>0</v>
      </c>
      <c r="Q302" s="205">
        <v>0</v>
      </c>
      <c r="R302" s="205">
        <f>Q302*H302</f>
        <v>0</v>
      </c>
      <c r="S302" s="205">
        <v>0</v>
      </c>
      <c r="T302" s="206">
        <f>S302*H302</f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207" t="s">
        <v>171</v>
      </c>
      <c r="AT302" s="207" t="s">
        <v>167</v>
      </c>
      <c r="AU302" s="207" t="s">
        <v>94</v>
      </c>
      <c r="AY302" s="17" t="s">
        <v>165</v>
      </c>
      <c r="BE302" s="208">
        <f>IF(N302="základná",J302,0)</f>
        <v>0</v>
      </c>
      <c r="BF302" s="208">
        <f>IF(N302="znížená",J302,0)</f>
        <v>577.14</v>
      </c>
      <c r="BG302" s="208">
        <f>IF(N302="zákl. prenesená",J302,0)</f>
        <v>0</v>
      </c>
      <c r="BH302" s="208">
        <f>IF(N302="zníž. prenesená",J302,0)</f>
        <v>0</v>
      </c>
      <c r="BI302" s="208">
        <f>IF(N302="nulová",J302,0)</f>
        <v>0</v>
      </c>
      <c r="BJ302" s="17" t="s">
        <v>94</v>
      </c>
      <c r="BK302" s="208">
        <f>ROUND(I302*H302,2)</f>
        <v>577.14</v>
      </c>
      <c r="BL302" s="17" t="s">
        <v>171</v>
      </c>
      <c r="BM302" s="207" t="s">
        <v>401</v>
      </c>
    </row>
    <row r="303" spans="1:65" s="12" customFormat="1" ht="25.9" customHeight="1">
      <c r="B303" s="181"/>
      <c r="C303" s="182"/>
      <c r="D303" s="183" t="s">
        <v>72</v>
      </c>
      <c r="E303" s="184" t="s">
        <v>402</v>
      </c>
      <c r="F303" s="184" t="s">
        <v>403</v>
      </c>
      <c r="G303" s="182"/>
      <c r="H303" s="182"/>
      <c r="I303" s="182"/>
      <c r="J303" s="185">
        <f>BK303</f>
        <v>19075.030000000002</v>
      </c>
      <c r="K303" s="182"/>
      <c r="L303" s="186"/>
      <c r="M303" s="187"/>
      <c r="N303" s="188"/>
      <c r="O303" s="188"/>
      <c r="P303" s="189">
        <f>P304+P311+P318+P339+P342+P365+P386+P424+P444+P451+P462</f>
        <v>902.3661987600002</v>
      </c>
      <c r="Q303" s="188"/>
      <c r="R303" s="189">
        <f>R304+R311+R318+R339+R342+R365+R386+R424+R444+R451+R462</f>
        <v>5.6854597600000001E-2</v>
      </c>
      <c r="S303" s="188"/>
      <c r="T303" s="190">
        <f>T304+T311+T318+T339+T342+T365+T386+T424+T444+T451+T462</f>
        <v>51.534359759999994</v>
      </c>
      <c r="AR303" s="191" t="s">
        <v>94</v>
      </c>
      <c r="AT303" s="192" t="s">
        <v>72</v>
      </c>
      <c r="AU303" s="192" t="s">
        <v>73</v>
      </c>
      <c r="AY303" s="191" t="s">
        <v>165</v>
      </c>
      <c r="BK303" s="193">
        <f>BK304+BK311+BK318+BK339+BK342+BK365+BK386+BK424+BK444+BK451+BK462</f>
        <v>19075.030000000002</v>
      </c>
    </row>
    <row r="304" spans="1:65" s="12" customFormat="1" ht="22.9" customHeight="1">
      <c r="B304" s="181"/>
      <c r="C304" s="182"/>
      <c r="D304" s="183" t="s">
        <v>72</v>
      </c>
      <c r="E304" s="194" t="s">
        <v>404</v>
      </c>
      <c r="F304" s="194" t="s">
        <v>405</v>
      </c>
      <c r="G304" s="182"/>
      <c r="H304" s="182"/>
      <c r="I304" s="182"/>
      <c r="J304" s="195">
        <f>BK304</f>
        <v>204.37</v>
      </c>
      <c r="K304" s="182"/>
      <c r="L304" s="186"/>
      <c r="M304" s="187"/>
      <c r="N304" s="188"/>
      <c r="O304" s="188"/>
      <c r="P304" s="189">
        <f>SUM(P305:P310)</f>
        <v>13.271000000000001</v>
      </c>
      <c r="Q304" s="188"/>
      <c r="R304" s="189">
        <f>SUM(R305:R310)</f>
        <v>0</v>
      </c>
      <c r="S304" s="188"/>
      <c r="T304" s="190">
        <f>SUM(T305:T310)</f>
        <v>1.5925200000000002</v>
      </c>
      <c r="AR304" s="191" t="s">
        <v>94</v>
      </c>
      <c r="AT304" s="192" t="s">
        <v>72</v>
      </c>
      <c r="AU304" s="192" t="s">
        <v>81</v>
      </c>
      <c r="AY304" s="191" t="s">
        <v>165</v>
      </c>
      <c r="BK304" s="193">
        <f>SUM(BK305:BK310)</f>
        <v>204.37</v>
      </c>
    </row>
    <row r="305" spans="1:65" s="2" customFormat="1" ht="21.75" customHeight="1">
      <c r="A305" s="31"/>
      <c r="B305" s="32"/>
      <c r="C305" s="196" t="s">
        <v>406</v>
      </c>
      <c r="D305" s="196" t="s">
        <v>167</v>
      </c>
      <c r="E305" s="197" t="s">
        <v>407</v>
      </c>
      <c r="F305" s="198" t="s">
        <v>408</v>
      </c>
      <c r="G305" s="199" t="s">
        <v>170</v>
      </c>
      <c r="H305" s="200">
        <v>265.42</v>
      </c>
      <c r="I305" s="201">
        <v>0.77</v>
      </c>
      <c r="J305" s="201">
        <f>ROUND(I305*H305,2)</f>
        <v>204.37</v>
      </c>
      <c r="K305" s="202"/>
      <c r="L305" s="36"/>
      <c r="M305" s="203" t="s">
        <v>1</v>
      </c>
      <c r="N305" s="204" t="s">
        <v>39</v>
      </c>
      <c r="O305" s="205">
        <v>0.05</v>
      </c>
      <c r="P305" s="205">
        <f>O305*H305</f>
        <v>13.271000000000001</v>
      </c>
      <c r="Q305" s="205">
        <v>0</v>
      </c>
      <c r="R305" s="205">
        <f>Q305*H305</f>
        <v>0</v>
      </c>
      <c r="S305" s="205">
        <v>6.0000000000000001E-3</v>
      </c>
      <c r="T305" s="206">
        <f>S305*H305</f>
        <v>1.5925200000000002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207" t="s">
        <v>257</v>
      </c>
      <c r="AT305" s="207" t="s">
        <v>167</v>
      </c>
      <c r="AU305" s="207" t="s">
        <v>94</v>
      </c>
      <c r="AY305" s="17" t="s">
        <v>165</v>
      </c>
      <c r="BE305" s="208">
        <f>IF(N305="základná",J305,0)</f>
        <v>0</v>
      </c>
      <c r="BF305" s="208">
        <f>IF(N305="znížená",J305,0)</f>
        <v>204.37</v>
      </c>
      <c r="BG305" s="208">
        <f>IF(N305="zákl. prenesená",J305,0)</f>
        <v>0</v>
      </c>
      <c r="BH305" s="208">
        <f>IF(N305="zníž. prenesená",J305,0)</f>
        <v>0</v>
      </c>
      <c r="BI305" s="208">
        <f>IF(N305="nulová",J305,0)</f>
        <v>0</v>
      </c>
      <c r="BJ305" s="17" t="s">
        <v>94</v>
      </c>
      <c r="BK305" s="208">
        <f>ROUND(I305*H305,2)</f>
        <v>204.37</v>
      </c>
      <c r="BL305" s="17" t="s">
        <v>257</v>
      </c>
      <c r="BM305" s="207" t="s">
        <v>409</v>
      </c>
    </row>
    <row r="306" spans="1:65" s="13" customFormat="1" ht="11.25">
      <c r="B306" s="209"/>
      <c r="C306" s="210"/>
      <c r="D306" s="211" t="s">
        <v>173</v>
      </c>
      <c r="E306" s="212" t="s">
        <v>1</v>
      </c>
      <c r="F306" s="213" t="s">
        <v>263</v>
      </c>
      <c r="G306" s="210"/>
      <c r="H306" s="212" t="s">
        <v>1</v>
      </c>
      <c r="I306" s="210"/>
      <c r="J306" s="210"/>
      <c r="K306" s="210"/>
      <c r="L306" s="214"/>
      <c r="M306" s="215"/>
      <c r="N306" s="216"/>
      <c r="O306" s="216"/>
      <c r="P306" s="216"/>
      <c r="Q306" s="216"/>
      <c r="R306" s="216"/>
      <c r="S306" s="216"/>
      <c r="T306" s="217"/>
      <c r="AT306" s="218" t="s">
        <v>173</v>
      </c>
      <c r="AU306" s="218" t="s">
        <v>94</v>
      </c>
      <c r="AV306" s="13" t="s">
        <v>81</v>
      </c>
      <c r="AW306" s="13" t="s">
        <v>29</v>
      </c>
      <c r="AX306" s="13" t="s">
        <v>73</v>
      </c>
      <c r="AY306" s="218" t="s">
        <v>165</v>
      </c>
    </row>
    <row r="307" spans="1:65" s="14" customFormat="1" ht="11.25">
      <c r="B307" s="219"/>
      <c r="C307" s="220"/>
      <c r="D307" s="211" t="s">
        <v>173</v>
      </c>
      <c r="E307" s="221" t="s">
        <v>1</v>
      </c>
      <c r="F307" s="222" t="s">
        <v>410</v>
      </c>
      <c r="G307" s="220"/>
      <c r="H307" s="223">
        <v>198.566</v>
      </c>
      <c r="I307" s="220"/>
      <c r="J307" s="220"/>
      <c r="K307" s="220"/>
      <c r="L307" s="224"/>
      <c r="M307" s="225"/>
      <c r="N307" s="226"/>
      <c r="O307" s="226"/>
      <c r="P307" s="226"/>
      <c r="Q307" s="226"/>
      <c r="R307" s="226"/>
      <c r="S307" s="226"/>
      <c r="T307" s="227"/>
      <c r="AT307" s="228" t="s">
        <v>173</v>
      </c>
      <c r="AU307" s="228" t="s">
        <v>94</v>
      </c>
      <c r="AV307" s="14" t="s">
        <v>94</v>
      </c>
      <c r="AW307" s="14" t="s">
        <v>29</v>
      </c>
      <c r="AX307" s="14" t="s">
        <v>73</v>
      </c>
      <c r="AY307" s="228" t="s">
        <v>165</v>
      </c>
    </row>
    <row r="308" spans="1:65" s="13" customFormat="1" ht="11.25">
      <c r="B308" s="209"/>
      <c r="C308" s="210"/>
      <c r="D308" s="211" t="s">
        <v>173</v>
      </c>
      <c r="E308" s="212" t="s">
        <v>1</v>
      </c>
      <c r="F308" s="213" t="s">
        <v>265</v>
      </c>
      <c r="G308" s="210"/>
      <c r="H308" s="212" t="s">
        <v>1</v>
      </c>
      <c r="I308" s="210"/>
      <c r="J308" s="210"/>
      <c r="K308" s="210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173</v>
      </c>
      <c r="AU308" s="218" t="s">
        <v>94</v>
      </c>
      <c r="AV308" s="13" t="s">
        <v>81</v>
      </c>
      <c r="AW308" s="13" t="s">
        <v>29</v>
      </c>
      <c r="AX308" s="13" t="s">
        <v>73</v>
      </c>
      <c r="AY308" s="218" t="s">
        <v>165</v>
      </c>
    </row>
    <row r="309" spans="1:65" s="14" customFormat="1" ht="22.5">
      <c r="B309" s="219"/>
      <c r="C309" s="220"/>
      <c r="D309" s="211" t="s">
        <v>173</v>
      </c>
      <c r="E309" s="221" t="s">
        <v>1</v>
      </c>
      <c r="F309" s="222" t="s">
        <v>411</v>
      </c>
      <c r="G309" s="220"/>
      <c r="H309" s="223">
        <v>66.853999999999999</v>
      </c>
      <c r="I309" s="220"/>
      <c r="J309" s="220"/>
      <c r="K309" s="220"/>
      <c r="L309" s="224"/>
      <c r="M309" s="225"/>
      <c r="N309" s="226"/>
      <c r="O309" s="226"/>
      <c r="P309" s="226"/>
      <c r="Q309" s="226"/>
      <c r="R309" s="226"/>
      <c r="S309" s="226"/>
      <c r="T309" s="227"/>
      <c r="AT309" s="228" t="s">
        <v>173</v>
      </c>
      <c r="AU309" s="228" t="s">
        <v>94</v>
      </c>
      <c r="AV309" s="14" t="s">
        <v>94</v>
      </c>
      <c r="AW309" s="14" t="s">
        <v>29</v>
      </c>
      <c r="AX309" s="14" t="s">
        <v>73</v>
      </c>
      <c r="AY309" s="228" t="s">
        <v>165</v>
      </c>
    </row>
    <row r="310" spans="1:65" s="15" customFormat="1" ht="11.25">
      <c r="B310" s="229"/>
      <c r="C310" s="230"/>
      <c r="D310" s="211" t="s">
        <v>173</v>
      </c>
      <c r="E310" s="231" t="s">
        <v>1</v>
      </c>
      <c r="F310" s="232" t="s">
        <v>176</v>
      </c>
      <c r="G310" s="230"/>
      <c r="H310" s="233">
        <v>265.42</v>
      </c>
      <c r="I310" s="230"/>
      <c r="J310" s="230"/>
      <c r="K310" s="230"/>
      <c r="L310" s="234"/>
      <c r="M310" s="235"/>
      <c r="N310" s="236"/>
      <c r="O310" s="236"/>
      <c r="P310" s="236"/>
      <c r="Q310" s="236"/>
      <c r="R310" s="236"/>
      <c r="S310" s="236"/>
      <c r="T310" s="237"/>
      <c r="AT310" s="238" t="s">
        <v>173</v>
      </c>
      <c r="AU310" s="238" t="s">
        <v>94</v>
      </c>
      <c r="AV310" s="15" t="s">
        <v>171</v>
      </c>
      <c r="AW310" s="15" t="s">
        <v>29</v>
      </c>
      <c r="AX310" s="15" t="s">
        <v>81</v>
      </c>
      <c r="AY310" s="238" t="s">
        <v>165</v>
      </c>
    </row>
    <row r="311" spans="1:65" s="12" customFormat="1" ht="22.9" customHeight="1">
      <c r="B311" s="181"/>
      <c r="C311" s="182"/>
      <c r="D311" s="183" t="s">
        <v>72</v>
      </c>
      <c r="E311" s="194" t="s">
        <v>412</v>
      </c>
      <c r="F311" s="194" t="s">
        <v>413</v>
      </c>
      <c r="G311" s="182"/>
      <c r="H311" s="182"/>
      <c r="I311" s="182"/>
      <c r="J311" s="195">
        <f>BK311</f>
        <v>523.6</v>
      </c>
      <c r="K311" s="182"/>
      <c r="L311" s="186"/>
      <c r="M311" s="187"/>
      <c r="N311" s="188"/>
      <c r="O311" s="188"/>
      <c r="P311" s="189">
        <f>SUM(P312:P317)</f>
        <v>25.789368</v>
      </c>
      <c r="Q311" s="188"/>
      <c r="R311" s="189">
        <f>SUM(R312:R317)</f>
        <v>0</v>
      </c>
      <c r="S311" s="188"/>
      <c r="T311" s="190">
        <f>SUM(T312:T317)</f>
        <v>1.3129132800000001</v>
      </c>
      <c r="AR311" s="191" t="s">
        <v>94</v>
      </c>
      <c r="AT311" s="192" t="s">
        <v>72</v>
      </c>
      <c r="AU311" s="192" t="s">
        <v>81</v>
      </c>
      <c r="AY311" s="191" t="s">
        <v>165</v>
      </c>
      <c r="BK311" s="193">
        <f>SUM(BK312:BK317)</f>
        <v>523.6</v>
      </c>
    </row>
    <row r="312" spans="1:65" s="2" customFormat="1" ht="33" customHeight="1">
      <c r="A312" s="31"/>
      <c r="B312" s="32"/>
      <c r="C312" s="196" t="s">
        <v>414</v>
      </c>
      <c r="D312" s="196" t="s">
        <v>167</v>
      </c>
      <c r="E312" s="197" t="s">
        <v>415</v>
      </c>
      <c r="F312" s="198" t="s">
        <v>416</v>
      </c>
      <c r="G312" s="199" t="s">
        <v>170</v>
      </c>
      <c r="H312" s="200">
        <v>390.74799999999999</v>
      </c>
      <c r="I312" s="201">
        <v>1.34</v>
      </c>
      <c r="J312" s="201">
        <f>ROUND(I312*H312,2)</f>
        <v>523.6</v>
      </c>
      <c r="K312" s="202"/>
      <c r="L312" s="36"/>
      <c r="M312" s="203" t="s">
        <v>1</v>
      </c>
      <c r="N312" s="204" t="s">
        <v>39</v>
      </c>
      <c r="O312" s="205">
        <v>6.6000000000000003E-2</v>
      </c>
      <c r="P312" s="205">
        <f>O312*H312</f>
        <v>25.789368</v>
      </c>
      <c r="Q312" s="205">
        <v>0</v>
      </c>
      <c r="R312" s="205">
        <f>Q312*H312</f>
        <v>0</v>
      </c>
      <c r="S312" s="205">
        <v>3.3600000000000001E-3</v>
      </c>
      <c r="T312" s="206">
        <f>S312*H312</f>
        <v>1.3129132800000001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207" t="s">
        <v>257</v>
      </c>
      <c r="AT312" s="207" t="s">
        <v>167</v>
      </c>
      <c r="AU312" s="207" t="s">
        <v>94</v>
      </c>
      <c r="AY312" s="17" t="s">
        <v>165</v>
      </c>
      <c r="BE312" s="208">
        <f>IF(N312="základná",J312,0)</f>
        <v>0</v>
      </c>
      <c r="BF312" s="208">
        <f>IF(N312="znížená",J312,0)</f>
        <v>523.6</v>
      </c>
      <c r="BG312" s="208">
        <f>IF(N312="zákl. prenesená",J312,0)</f>
        <v>0</v>
      </c>
      <c r="BH312" s="208">
        <f>IF(N312="zníž. prenesená",J312,0)</f>
        <v>0</v>
      </c>
      <c r="BI312" s="208">
        <f>IF(N312="nulová",J312,0)</f>
        <v>0</v>
      </c>
      <c r="BJ312" s="17" t="s">
        <v>94</v>
      </c>
      <c r="BK312" s="208">
        <f>ROUND(I312*H312,2)</f>
        <v>523.6</v>
      </c>
      <c r="BL312" s="17" t="s">
        <v>257</v>
      </c>
      <c r="BM312" s="207" t="s">
        <v>417</v>
      </c>
    </row>
    <row r="313" spans="1:65" s="13" customFormat="1" ht="11.25">
      <c r="B313" s="209"/>
      <c r="C313" s="210"/>
      <c r="D313" s="211" t="s">
        <v>173</v>
      </c>
      <c r="E313" s="212" t="s">
        <v>1</v>
      </c>
      <c r="F313" s="213" t="s">
        <v>242</v>
      </c>
      <c r="G313" s="210"/>
      <c r="H313" s="212" t="s">
        <v>1</v>
      </c>
      <c r="I313" s="210"/>
      <c r="J313" s="210"/>
      <c r="K313" s="210"/>
      <c r="L313" s="214"/>
      <c r="M313" s="215"/>
      <c r="N313" s="216"/>
      <c r="O313" s="216"/>
      <c r="P313" s="216"/>
      <c r="Q313" s="216"/>
      <c r="R313" s="216"/>
      <c r="S313" s="216"/>
      <c r="T313" s="217"/>
      <c r="AT313" s="218" t="s">
        <v>173</v>
      </c>
      <c r="AU313" s="218" t="s">
        <v>94</v>
      </c>
      <c r="AV313" s="13" t="s">
        <v>81</v>
      </c>
      <c r="AW313" s="13" t="s">
        <v>29</v>
      </c>
      <c r="AX313" s="13" t="s">
        <v>73</v>
      </c>
      <c r="AY313" s="218" t="s">
        <v>165</v>
      </c>
    </row>
    <row r="314" spans="1:65" s="14" customFormat="1" ht="11.25">
      <c r="B314" s="219"/>
      <c r="C314" s="220"/>
      <c r="D314" s="211" t="s">
        <v>173</v>
      </c>
      <c r="E314" s="221" t="s">
        <v>1</v>
      </c>
      <c r="F314" s="222" t="s">
        <v>418</v>
      </c>
      <c r="G314" s="220"/>
      <c r="H314" s="223">
        <v>286.64</v>
      </c>
      <c r="I314" s="220"/>
      <c r="J314" s="220"/>
      <c r="K314" s="220"/>
      <c r="L314" s="224"/>
      <c r="M314" s="225"/>
      <c r="N314" s="226"/>
      <c r="O314" s="226"/>
      <c r="P314" s="226"/>
      <c r="Q314" s="226"/>
      <c r="R314" s="226"/>
      <c r="S314" s="226"/>
      <c r="T314" s="227"/>
      <c r="AT314" s="228" t="s">
        <v>173</v>
      </c>
      <c r="AU314" s="228" t="s">
        <v>94</v>
      </c>
      <c r="AV314" s="14" t="s">
        <v>94</v>
      </c>
      <c r="AW314" s="14" t="s">
        <v>29</v>
      </c>
      <c r="AX314" s="14" t="s">
        <v>73</v>
      </c>
      <c r="AY314" s="228" t="s">
        <v>165</v>
      </c>
    </row>
    <row r="315" spans="1:65" s="13" customFormat="1" ht="11.25">
      <c r="B315" s="209"/>
      <c r="C315" s="210"/>
      <c r="D315" s="211" t="s">
        <v>173</v>
      </c>
      <c r="E315" s="212" t="s">
        <v>1</v>
      </c>
      <c r="F315" s="213" t="s">
        <v>253</v>
      </c>
      <c r="G315" s="210"/>
      <c r="H315" s="212" t="s">
        <v>1</v>
      </c>
      <c r="I315" s="210"/>
      <c r="J315" s="210"/>
      <c r="K315" s="210"/>
      <c r="L315" s="214"/>
      <c r="M315" s="215"/>
      <c r="N315" s="216"/>
      <c r="O315" s="216"/>
      <c r="P315" s="216"/>
      <c r="Q315" s="216"/>
      <c r="R315" s="216"/>
      <c r="S315" s="216"/>
      <c r="T315" s="217"/>
      <c r="AT315" s="218" t="s">
        <v>173</v>
      </c>
      <c r="AU315" s="218" t="s">
        <v>94</v>
      </c>
      <c r="AV315" s="13" t="s">
        <v>81</v>
      </c>
      <c r="AW315" s="13" t="s">
        <v>29</v>
      </c>
      <c r="AX315" s="13" t="s">
        <v>73</v>
      </c>
      <c r="AY315" s="218" t="s">
        <v>165</v>
      </c>
    </row>
    <row r="316" spans="1:65" s="14" customFormat="1" ht="22.5">
      <c r="B316" s="219"/>
      <c r="C316" s="220"/>
      <c r="D316" s="211" t="s">
        <v>173</v>
      </c>
      <c r="E316" s="221" t="s">
        <v>1</v>
      </c>
      <c r="F316" s="222" t="s">
        <v>419</v>
      </c>
      <c r="G316" s="220"/>
      <c r="H316" s="223">
        <v>104.108</v>
      </c>
      <c r="I316" s="220"/>
      <c r="J316" s="220"/>
      <c r="K316" s="220"/>
      <c r="L316" s="224"/>
      <c r="M316" s="225"/>
      <c r="N316" s="226"/>
      <c r="O316" s="226"/>
      <c r="P316" s="226"/>
      <c r="Q316" s="226"/>
      <c r="R316" s="226"/>
      <c r="S316" s="226"/>
      <c r="T316" s="227"/>
      <c r="AT316" s="228" t="s">
        <v>173</v>
      </c>
      <c r="AU316" s="228" t="s">
        <v>94</v>
      </c>
      <c r="AV316" s="14" t="s">
        <v>94</v>
      </c>
      <c r="AW316" s="14" t="s">
        <v>29</v>
      </c>
      <c r="AX316" s="14" t="s">
        <v>73</v>
      </c>
      <c r="AY316" s="228" t="s">
        <v>165</v>
      </c>
    </row>
    <row r="317" spans="1:65" s="15" customFormat="1" ht="11.25">
      <c r="B317" s="229"/>
      <c r="C317" s="230"/>
      <c r="D317" s="211" t="s">
        <v>173</v>
      </c>
      <c r="E317" s="231" t="s">
        <v>1</v>
      </c>
      <c r="F317" s="232" t="s">
        <v>176</v>
      </c>
      <c r="G317" s="230"/>
      <c r="H317" s="233">
        <v>390.74799999999999</v>
      </c>
      <c r="I317" s="230"/>
      <c r="J317" s="230"/>
      <c r="K317" s="230"/>
      <c r="L317" s="234"/>
      <c r="M317" s="235"/>
      <c r="N317" s="236"/>
      <c r="O317" s="236"/>
      <c r="P317" s="236"/>
      <c r="Q317" s="236"/>
      <c r="R317" s="236"/>
      <c r="S317" s="236"/>
      <c r="T317" s="237"/>
      <c r="AT317" s="238" t="s">
        <v>173</v>
      </c>
      <c r="AU317" s="238" t="s">
        <v>94</v>
      </c>
      <c r="AV317" s="15" t="s">
        <v>171</v>
      </c>
      <c r="AW317" s="15" t="s">
        <v>29</v>
      </c>
      <c r="AX317" s="15" t="s">
        <v>81</v>
      </c>
      <c r="AY317" s="238" t="s">
        <v>165</v>
      </c>
    </row>
    <row r="318" spans="1:65" s="12" customFormat="1" ht="22.9" customHeight="1">
      <c r="B318" s="181"/>
      <c r="C318" s="182"/>
      <c r="D318" s="183" t="s">
        <v>72</v>
      </c>
      <c r="E318" s="194" t="s">
        <v>420</v>
      </c>
      <c r="F318" s="194" t="s">
        <v>421</v>
      </c>
      <c r="G318" s="182"/>
      <c r="H318" s="182"/>
      <c r="I318" s="182"/>
      <c r="J318" s="195">
        <f>BK318</f>
        <v>88.56</v>
      </c>
      <c r="K318" s="182"/>
      <c r="L318" s="186"/>
      <c r="M318" s="187"/>
      <c r="N318" s="188"/>
      <c r="O318" s="188"/>
      <c r="P318" s="189">
        <f>SUM(P319:P338)</f>
        <v>4.8220000000000001</v>
      </c>
      <c r="Q318" s="188"/>
      <c r="R318" s="189">
        <f>SUM(R319:R338)</f>
        <v>0</v>
      </c>
      <c r="S318" s="188"/>
      <c r="T318" s="190">
        <f>SUM(T319:T338)</f>
        <v>0.27712000000000003</v>
      </c>
      <c r="AR318" s="191" t="s">
        <v>94</v>
      </c>
      <c r="AT318" s="192" t="s">
        <v>72</v>
      </c>
      <c r="AU318" s="192" t="s">
        <v>81</v>
      </c>
      <c r="AY318" s="191" t="s">
        <v>165</v>
      </c>
      <c r="BK318" s="193">
        <f>SUM(BK319:BK338)</f>
        <v>88.56</v>
      </c>
    </row>
    <row r="319" spans="1:65" s="2" customFormat="1" ht="24.2" customHeight="1">
      <c r="A319" s="31"/>
      <c r="B319" s="32"/>
      <c r="C319" s="196" t="s">
        <v>422</v>
      </c>
      <c r="D319" s="196" t="s">
        <v>167</v>
      </c>
      <c r="E319" s="197" t="s">
        <v>423</v>
      </c>
      <c r="F319" s="198" t="s">
        <v>424</v>
      </c>
      <c r="G319" s="199" t="s">
        <v>425</v>
      </c>
      <c r="H319" s="200">
        <v>4</v>
      </c>
      <c r="I319" s="201">
        <v>8.08</v>
      </c>
      <c r="J319" s="201">
        <f>ROUND(I319*H319,2)</f>
        <v>32.32</v>
      </c>
      <c r="K319" s="202"/>
      <c r="L319" s="36"/>
      <c r="M319" s="203" t="s">
        <v>1</v>
      </c>
      <c r="N319" s="204" t="s">
        <v>39</v>
      </c>
      <c r="O319" s="205">
        <v>0.44</v>
      </c>
      <c r="P319" s="205">
        <f>O319*H319</f>
        <v>1.76</v>
      </c>
      <c r="Q319" s="205">
        <v>0</v>
      </c>
      <c r="R319" s="205">
        <f>Q319*H319</f>
        <v>0</v>
      </c>
      <c r="S319" s="205">
        <v>3.4200000000000001E-2</v>
      </c>
      <c r="T319" s="206">
        <f>S319*H319</f>
        <v>0.1368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207" t="s">
        <v>257</v>
      </c>
      <c r="AT319" s="207" t="s">
        <v>167</v>
      </c>
      <c r="AU319" s="207" t="s">
        <v>94</v>
      </c>
      <c r="AY319" s="17" t="s">
        <v>165</v>
      </c>
      <c r="BE319" s="208">
        <f>IF(N319="základná",J319,0)</f>
        <v>0</v>
      </c>
      <c r="BF319" s="208">
        <f>IF(N319="znížená",J319,0)</f>
        <v>32.32</v>
      </c>
      <c r="BG319" s="208">
        <f>IF(N319="zákl. prenesená",J319,0)</f>
        <v>0</v>
      </c>
      <c r="BH319" s="208">
        <f>IF(N319="zníž. prenesená",J319,0)</f>
        <v>0</v>
      </c>
      <c r="BI319" s="208">
        <f>IF(N319="nulová",J319,0)</f>
        <v>0</v>
      </c>
      <c r="BJ319" s="17" t="s">
        <v>94</v>
      </c>
      <c r="BK319" s="208">
        <f>ROUND(I319*H319,2)</f>
        <v>32.32</v>
      </c>
      <c r="BL319" s="17" t="s">
        <v>257</v>
      </c>
      <c r="BM319" s="207" t="s">
        <v>426</v>
      </c>
    </row>
    <row r="320" spans="1:65" s="13" customFormat="1" ht="11.25">
      <c r="B320" s="209"/>
      <c r="C320" s="210"/>
      <c r="D320" s="211" t="s">
        <v>173</v>
      </c>
      <c r="E320" s="212" t="s">
        <v>1</v>
      </c>
      <c r="F320" s="213" t="s">
        <v>253</v>
      </c>
      <c r="G320" s="210"/>
      <c r="H320" s="212" t="s">
        <v>1</v>
      </c>
      <c r="I320" s="210"/>
      <c r="J320" s="210"/>
      <c r="K320" s="210"/>
      <c r="L320" s="214"/>
      <c r="M320" s="215"/>
      <c r="N320" s="216"/>
      <c r="O320" s="216"/>
      <c r="P320" s="216"/>
      <c r="Q320" s="216"/>
      <c r="R320" s="216"/>
      <c r="S320" s="216"/>
      <c r="T320" s="217"/>
      <c r="AT320" s="218" t="s">
        <v>173</v>
      </c>
      <c r="AU320" s="218" t="s">
        <v>94</v>
      </c>
      <c r="AV320" s="13" t="s">
        <v>81</v>
      </c>
      <c r="AW320" s="13" t="s">
        <v>29</v>
      </c>
      <c r="AX320" s="13" t="s">
        <v>73</v>
      </c>
      <c r="AY320" s="218" t="s">
        <v>165</v>
      </c>
    </row>
    <row r="321" spans="1:65" s="14" customFormat="1" ht="11.25">
      <c r="B321" s="219"/>
      <c r="C321" s="220"/>
      <c r="D321" s="211" t="s">
        <v>173</v>
      </c>
      <c r="E321" s="221" t="s">
        <v>1</v>
      </c>
      <c r="F321" s="222" t="s">
        <v>427</v>
      </c>
      <c r="G321" s="220"/>
      <c r="H321" s="223">
        <v>4</v>
      </c>
      <c r="I321" s="220"/>
      <c r="J321" s="220"/>
      <c r="K321" s="220"/>
      <c r="L321" s="224"/>
      <c r="M321" s="225"/>
      <c r="N321" s="226"/>
      <c r="O321" s="226"/>
      <c r="P321" s="226"/>
      <c r="Q321" s="226"/>
      <c r="R321" s="226"/>
      <c r="S321" s="226"/>
      <c r="T321" s="227"/>
      <c r="AT321" s="228" t="s">
        <v>173</v>
      </c>
      <c r="AU321" s="228" t="s">
        <v>94</v>
      </c>
      <c r="AV321" s="14" t="s">
        <v>94</v>
      </c>
      <c r="AW321" s="14" t="s">
        <v>29</v>
      </c>
      <c r="AX321" s="14" t="s">
        <v>73</v>
      </c>
      <c r="AY321" s="228" t="s">
        <v>165</v>
      </c>
    </row>
    <row r="322" spans="1:65" s="15" customFormat="1" ht="11.25">
      <c r="B322" s="229"/>
      <c r="C322" s="230"/>
      <c r="D322" s="211" t="s">
        <v>173</v>
      </c>
      <c r="E322" s="231" t="s">
        <v>1</v>
      </c>
      <c r="F322" s="232" t="s">
        <v>176</v>
      </c>
      <c r="G322" s="230"/>
      <c r="H322" s="233">
        <v>4</v>
      </c>
      <c r="I322" s="230"/>
      <c r="J322" s="230"/>
      <c r="K322" s="230"/>
      <c r="L322" s="234"/>
      <c r="M322" s="235"/>
      <c r="N322" s="236"/>
      <c r="O322" s="236"/>
      <c r="P322" s="236"/>
      <c r="Q322" s="236"/>
      <c r="R322" s="236"/>
      <c r="S322" s="236"/>
      <c r="T322" s="237"/>
      <c r="AT322" s="238" t="s">
        <v>173</v>
      </c>
      <c r="AU322" s="238" t="s">
        <v>94</v>
      </c>
      <c r="AV322" s="15" t="s">
        <v>171</v>
      </c>
      <c r="AW322" s="15" t="s">
        <v>29</v>
      </c>
      <c r="AX322" s="15" t="s">
        <v>81</v>
      </c>
      <c r="AY322" s="238" t="s">
        <v>165</v>
      </c>
    </row>
    <row r="323" spans="1:65" s="2" customFormat="1" ht="21.75" customHeight="1">
      <c r="A323" s="31"/>
      <c r="B323" s="32"/>
      <c r="C323" s="196" t="s">
        <v>428</v>
      </c>
      <c r="D323" s="196" t="s">
        <v>167</v>
      </c>
      <c r="E323" s="197" t="s">
        <v>429</v>
      </c>
      <c r="F323" s="198" t="s">
        <v>430</v>
      </c>
      <c r="G323" s="199" t="s">
        <v>425</v>
      </c>
      <c r="H323" s="200">
        <v>2</v>
      </c>
      <c r="I323" s="201">
        <v>12.91</v>
      </c>
      <c r="J323" s="201">
        <f>ROUND(I323*H323,2)</f>
        <v>25.82</v>
      </c>
      <c r="K323" s="202"/>
      <c r="L323" s="36"/>
      <c r="M323" s="203" t="s">
        <v>1</v>
      </c>
      <c r="N323" s="204" t="s">
        <v>39</v>
      </c>
      <c r="O323" s="205">
        <v>0.70299999999999996</v>
      </c>
      <c r="P323" s="205">
        <f>O323*H323</f>
        <v>1.4059999999999999</v>
      </c>
      <c r="Q323" s="205">
        <v>0</v>
      </c>
      <c r="R323" s="205">
        <f>Q323*H323</f>
        <v>0</v>
      </c>
      <c r="S323" s="205">
        <v>3.968E-2</v>
      </c>
      <c r="T323" s="206">
        <f>S323*H323</f>
        <v>7.936E-2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207" t="s">
        <v>257</v>
      </c>
      <c r="AT323" s="207" t="s">
        <v>167</v>
      </c>
      <c r="AU323" s="207" t="s">
        <v>94</v>
      </c>
      <c r="AY323" s="17" t="s">
        <v>165</v>
      </c>
      <c r="BE323" s="208">
        <f>IF(N323="základná",J323,0)</f>
        <v>0</v>
      </c>
      <c r="BF323" s="208">
        <f>IF(N323="znížená",J323,0)</f>
        <v>25.82</v>
      </c>
      <c r="BG323" s="208">
        <f>IF(N323="zákl. prenesená",J323,0)</f>
        <v>0</v>
      </c>
      <c r="BH323" s="208">
        <f>IF(N323="zníž. prenesená",J323,0)</f>
        <v>0</v>
      </c>
      <c r="BI323" s="208">
        <f>IF(N323="nulová",J323,0)</f>
        <v>0</v>
      </c>
      <c r="BJ323" s="17" t="s">
        <v>94</v>
      </c>
      <c r="BK323" s="208">
        <f>ROUND(I323*H323,2)</f>
        <v>25.82</v>
      </c>
      <c r="BL323" s="17" t="s">
        <v>257</v>
      </c>
      <c r="BM323" s="207" t="s">
        <v>431</v>
      </c>
    </row>
    <row r="324" spans="1:65" s="13" customFormat="1" ht="11.25">
      <c r="B324" s="209"/>
      <c r="C324" s="210"/>
      <c r="D324" s="211" t="s">
        <v>173</v>
      </c>
      <c r="E324" s="212" t="s">
        <v>1</v>
      </c>
      <c r="F324" s="213" t="s">
        <v>292</v>
      </c>
      <c r="G324" s="210"/>
      <c r="H324" s="212" t="s">
        <v>1</v>
      </c>
      <c r="I324" s="210"/>
      <c r="J324" s="210"/>
      <c r="K324" s="210"/>
      <c r="L324" s="214"/>
      <c r="M324" s="215"/>
      <c r="N324" s="216"/>
      <c r="O324" s="216"/>
      <c r="P324" s="216"/>
      <c r="Q324" s="216"/>
      <c r="R324" s="216"/>
      <c r="S324" s="216"/>
      <c r="T324" s="217"/>
      <c r="AT324" s="218" t="s">
        <v>173</v>
      </c>
      <c r="AU324" s="218" t="s">
        <v>94</v>
      </c>
      <c r="AV324" s="13" t="s">
        <v>81</v>
      </c>
      <c r="AW324" s="13" t="s">
        <v>29</v>
      </c>
      <c r="AX324" s="13" t="s">
        <v>73</v>
      </c>
      <c r="AY324" s="218" t="s">
        <v>165</v>
      </c>
    </row>
    <row r="325" spans="1:65" s="14" customFormat="1" ht="11.25">
      <c r="B325" s="219"/>
      <c r="C325" s="220"/>
      <c r="D325" s="211" t="s">
        <v>173</v>
      </c>
      <c r="E325" s="221" t="s">
        <v>1</v>
      </c>
      <c r="F325" s="222" t="s">
        <v>94</v>
      </c>
      <c r="G325" s="220"/>
      <c r="H325" s="223">
        <v>2</v>
      </c>
      <c r="I325" s="220"/>
      <c r="J325" s="220"/>
      <c r="K325" s="220"/>
      <c r="L325" s="224"/>
      <c r="M325" s="225"/>
      <c r="N325" s="226"/>
      <c r="O325" s="226"/>
      <c r="P325" s="226"/>
      <c r="Q325" s="226"/>
      <c r="R325" s="226"/>
      <c r="S325" s="226"/>
      <c r="T325" s="227"/>
      <c r="AT325" s="228" t="s">
        <v>173</v>
      </c>
      <c r="AU325" s="228" t="s">
        <v>94</v>
      </c>
      <c r="AV325" s="14" t="s">
        <v>94</v>
      </c>
      <c r="AW325" s="14" t="s">
        <v>29</v>
      </c>
      <c r="AX325" s="14" t="s">
        <v>73</v>
      </c>
      <c r="AY325" s="228" t="s">
        <v>165</v>
      </c>
    </row>
    <row r="326" spans="1:65" s="15" customFormat="1" ht="11.25">
      <c r="B326" s="229"/>
      <c r="C326" s="230"/>
      <c r="D326" s="211" t="s">
        <v>173</v>
      </c>
      <c r="E326" s="231" t="s">
        <v>1</v>
      </c>
      <c r="F326" s="232" t="s">
        <v>176</v>
      </c>
      <c r="G326" s="230"/>
      <c r="H326" s="233">
        <v>2</v>
      </c>
      <c r="I326" s="230"/>
      <c r="J326" s="230"/>
      <c r="K326" s="230"/>
      <c r="L326" s="234"/>
      <c r="M326" s="235"/>
      <c r="N326" s="236"/>
      <c r="O326" s="236"/>
      <c r="P326" s="236"/>
      <c r="Q326" s="236"/>
      <c r="R326" s="236"/>
      <c r="S326" s="236"/>
      <c r="T326" s="237"/>
      <c r="AT326" s="238" t="s">
        <v>173</v>
      </c>
      <c r="AU326" s="238" t="s">
        <v>94</v>
      </c>
      <c r="AV326" s="15" t="s">
        <v>171</v>
      </c>
      <c r="AW326" s="15" t="s">
        <v>29</v>
      </c>
      <c r="AX326" s="15" t="s">
        <v>81</v>
      </c>
      <c r="AY326" s="238" t="s">
        <v>165</v>
      </c>
    </row>
    <row r="327" spans="1:65" s="2" customFormat="1" ht="24.2" customHeight="1">
      <c r="A327" s="31"/>
      <c r="B327" s="32"/>
      <c r="C327" s="196" t="s">
        <v>432</v>
      </c>
      <c r="D327" s="196" t="s">
        <v>167</v>
      </c>
      <c r="E327" s="197" t="s">
        <v>433</v>
      </c>
      <c r="F327" s="198" t="s">
        <v>434</v>
      </c>
      <c r="G327" s="199" t="s">
        <v>425</v>
      </c>
      <c r="H327" s="200">
        <v>3</v>
      </c>
      <c r="I327" s="201">
        <v>6.28</v>
      </c>
      <c r="J327" s="201">
        <f>ROUND(I327*H327,2)</f>
        <v>18.84</v>
      </c>
      <c r="K327" s="202"/>
      <c r="L327" s="36"/>
      <c r="M327" s="203" t="s">
        <v>1</v>
      </c>
      <c r="N327" s="204" t="s">
        <v>39</v>
      </c>
      <c r="O327" s="205">
        <v>0.34200000000000003</v>
      </c>
      <c r="P327" s="205">
        <f>O327*H327</f>
        <v>1.026</v>
      </c>
      <c r="Q327" s="205">
        <v>0</v>
      </c>
      <c r="R327" s="205">
        <f>Q327*H327</f>
        <v>0</v>
      </c>
      <c r="S327" s="205">
        <v>1.9460000000000002E-2</v>
      </c>
      <c r="T327" s="206">
        <f>S327*H327</f>
        <v>5.8380000000000001E-2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207" t="s">
        <v>257</v>
      </c>
      <c r="AT327" s="207" t="s">
        <v>167</v>
      </c>
      <c r="AU327" s="207" t="s">
        <v>94</v>
      </c>
      <c r="AY327" s="17" t="s">
        <v>165</v>
      </c>
      <c r="BE327" s="208">
        <f>IF(N327="základná",J327,0)</f>
        <v>0</v>
      </c>
      <c r="BF327" s="208">
        <f>IF(N327="znížená",J327,0)</f>
        <v>18.84</v>
      </c>
      <c r="BG327" s="208">
        <f>IF(N327="zákl. prenesená",J327,0)</f>
        <v>0</v>
      </c>
      <c r="BH327" s="208">
        <f>IF(N327="zníž. prenesená",J327,0)</f>
        <v>0</v>
      </c>
      <c r="BI327" s="208">
        <f>IF(N327="nulová",J327,0)</f>
        <v>0</v>
      </c>
      <c r="BJ327" s="17" t="s">
        <v>94</v>
      </c>
      <c r="BK327" s="208">
        <f>ROUND(I327*H327,2)</f>
        <v>18.84</v>
      </c>
      <c r="BL327" s="17" t="s">
        <v>257</v>
      </c>
      <c r="BM327" s="207" t="s">
        <v>435</v>
      </c>
    </row>
    <row r="328" spans="1:65" s="13" customFormat="1" ht="11.25">
      <c r="B328" s="209"/>
      <c r="C328" s="210"/>
      <c r="D328" s="211" t="s">
        <v>173</v>
      </c>
      <c r="E328" s="212" t="s">
        <v>1</v>
      </c>
      <c r="F328" s="213" t="s">
        <v>292</v>
      </c>
      <c r="G328" s="210"/>
      <c r="H328" s="212" t="s">
        <v>1</v>
      </c>
      <c r="I328" s="210"/>
      <c r="J328" s="210"/>
      <c r="K328" s="210"/>
      <c r="L328" s="214"/>
      <c r="M328" s="215"/>
      <c r="N328" s="216"/>
      <c r="O328" s="216"/>
      <c r="P328" s="216"/>
      <c r="Q328" s="216"/>
      <c r="R328" s="216"/>
      <c r="S328" s="216"/>
      <c r="T328" s="217"/>
      <c r="AT328" s="218" t="s">
        <v>173</v>
      </c>
      <c r="AU328" s="218" t="s">
        <v>94</v>
      </c>
      <c r="AV328" s="13" t="s">
        <v>81</v>
      </c>
      <c r="AW328" s="13" t="s">
        <v>29</v>
      </c>
      <c r="AX328" s="13" t="s">
        <v>73</v>
      </c>
      <c r="AY328" s="218" t="s">
        <v>165</v>
      </c>
    </row>
    <row r="329" spans="1:65" s="14" customFormat="1" ht="11.25">
      <c r="B329" s="219"/>
      <c r="C329" s="220"/>
      <c r="D329" s="211" t="s">
        <v>173</v>
      </c>
      <c r="E329" s="221" t="s">
        <v>1</v>
      </c>
      <c r="F329" s="222" t="s">
        <v>94</v>
      </c>
      <c r="G329" s="220"/>
      <c r="H329" s="223">
        <v>2</v>
      </c>
      <c r="I329" s="220"/>
      <c r="J329" s="220"/>
      <c r="K329" s="220"/>
      <c r="L329" s="224"/>
      <c r="M329" s="225"/>
      <c r="N329" s="226"/>
      <c r="O329" s="226"/>
      <c r="P329" s="226"/>
      <c r="Q329" s="226"/>
      <c r="R329" s="226"/>
      <c r="S329" s="226"/>
      <c r="T329" s="227"/>
      <c r="AT329" s="228" t="s">
        <v>173</v>
      </c>
      <c r="AU329" s="228" t="s">
        <v>94</v>
      </c>
      <c r="AV329" s="14" t="s">
        <v>94</v>
      </c>
      <c r="AW329" s="14" t="s">
        <v>29</v>
      </c>
      <c r="AX329" s="14" t="s">
        <v>73</v>
      </c>
      <c r="AY329" s="228" t="s">
        <v>165</v>
      </c>
    </row>
    <row r="330" spans="1:65" s="13" customFormat="1" ht="11.25">
      <c r="B330" s="209"/>
      <c r="C330" s="210"/>
      <c r="D330" s="211" t="s">
        <v>173</v>
      </c>
      <c r="E330" s="212" t="s">
        <v>1</v>
      </c>
      <c r="F330" s="213" t="s">
        <v>253</v>
      </c>
      <c r="G330" s="210"/>
      <c r="H330" s="212" t="s">
        <v>1</v>
      </c>
      <c r="I330" s="210"/>
      <c r="J330" s="210"/>
      <c r="K330" s="210"/>
      <c r="L330" s="214"/>
      <c r="M330" s="215"/>
      <c r="N330" s="216"/>
      <c r="O330" s="216"/>
      <c r="P330" s="216"/>
      <c r="Q330" s="216"/>
      <c r="R330" s="216"/>
      <c r="S330" s="216"/>
      <c r="T330" s="217"/>
      <c r="AT330" s="218" t="s">
        <v>173</v>
      </c>
      <c r="AU330" s="218" t="s">
        <v>94</v>
      </c>
      <c r="AV330" s="13" t="s">
        <v>81</v>
      </c>
      <c r="AW330" s="13" t="s">
        <v>29</v>
      </c>
      <c r="AX330" s="13" t="s">
        <v>73</v>
      </c>
      <c r="AY330" s="218" t="s">
        <v>165</v>
      </c>
    </row>
    <row r="331" spans="1:65" s="14" customFormat="1" ht="11.25">
      <c r="B331" s="219"/>
      <c r="C331" s="220"/>
      <c r="D331" s="211" t="s">
        <v>173</v>
      </c>
      <c r="E331" s="221" t="s">
        <v>1</v>
      </c>
      <c r="F331" s="222" t="s">
        <v>81</v>
      </c>
      <c r="G331" s="220"/>
      <c r="H331" s="223">
        <v>1</v>
      </c>
      <c r="I331" s="220"/>
      <c r="J331" s="220"/>
      <c r="K331" s="220"/>
      <c r="L331" s="224"/>
      <c r="M331" s="225"/>
      <c r="N331" s="226"/>
      <c r="O331" s="226"/>
      <c r="P331" s="226"/>
      <c r="Q331" s="226"/>
      <c r="R331" s="226"/>
      <c r="S331" s="226"/>
      <c r="T331" s="227"/>
      <c r="AT331" s="228" t="s">
        <v>173</v>
      </c>
      <c r="AU331" s="228" t="s">
        <v>94</v>
      </c>
      <c r="AV331" s="14" t="s">
        <v>94</v>
      </c>
      <c r="AW331" s="14" t="s">
        <v>29</v>
      </c>
      <c r="AX331" s="14" t="s">
        <v>73</v>
      </c>
      <c r="AY331" s="228" t="s">
        <v>165</v>
      </c>
    </row>
    <row r="332" spans="1:65" s="15" customFormat="1" ht="11.25">
      <c r="B332" s="229"/>
      <c r="C332" s="230"/>
      <c r="D332" s="211" t="s">
        <v>173</v>
      </c>
      <c r="E332" s="231" t="s">
        <v>1</v>
      </c>
      <c r="F332" s="232" t="s">
        <v>176</v>
      </c>
      <c r="G332" s="230"/>
      <c r="H332" s="233">
        <v>3</v>
      </c>
      <c r="I332" s="230"/>
      <c r="J332" s="230"/>
      <c r="K332" s="230"/>
      <c r="L332" s="234"/>
      <c r="M332" s="235"/>
      <c r="N332" s="236"/>
      <c r="O332" s="236"/>
      <c r="P332" s="236"/>
      <c r="Q332" s="236"/>
      <c r="R332" s="236"/>
      <c r="S332" s="236"/>
      <c r="T332" s="237"/>
      <c r="AT332" s="238" t="s">
        <v>173</v>
      </c>
      <c r="AU332" s="238" t="s">
        <v>94</v>
      </c>
      <c r="AV332" s="15" t="s">
        <v>171</v>
      </c>
      <c r="AW332" s="15" t="s">
        <v>29</v>
      </c>
      <c r="AX332" s="15" t="s">
        <v>81</v>
      </c>
      <c r="AY332" s="238" t="s">
        <v>165</v>
      </c>
    </row>
    <row r="333" spans="1:65" s="2" customFormat="1" ht="21.75" customHeight="1">
      <c r="A333" s="31"/>
      <c r="B333" s="32"/>
      <c r="C333" s="196" t="s">
        <v>436</v>
      </c>
      <c r="D333" s="196" t="s">
        <v>167</v>
      </c>
      <c r="E333" s="197" t="s">
        <v>437</v>
      </c>
      <c r="F333" s="198" t="s">
        <v>438</v>
      </c>
      <c r="G333" s="199" t="s">
        <v>425</v>
      </c>
      <c r="H333" s="200">
        <v>3</v>
      </c>
      <c r="I333" s="201">
        <v>3.86</v>
      </c>
      <c r="J333" s="201">
        <f>ROUND(I333*H333,2)</f>
        <v>11.58</v>
      </c>
      <c r="K333" s="202"/>
      <c r="L333" s="36"/>
      <c r="M333" s="203" t="s">
        <v>1</v>
      </c>
      <c r="N333" s="204" t="s">
        <v>39</v>
      </c>
      <c r="O333" s="205">
        <v>0.21</v>
      </c>
      <c r="P333" s="205">
        <f>O333*H333</f>
        <v>0.63</v>
      </c>
      <c r="Q333" s="205">
        <v>0</v>
      </c>
      <c r="R333" s="205">
        <f>Q333*H333</f>
        <v>0</v>
      </c>
      <c r="S333" s="205">
        <v>8.5999999999999998E-4</v>
      </c>
      <c r="T333" s="206">
        <f>S333*H333</f>
        <v>2.5799999999999998E-3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207" t="s">
        <v>257</v>
      </c>
      <c r="AT333" s="207" t="s">
        <v>167</v>
      </c>
      <c r="AU333" s="207" t="s">
        <v>94</v>
      </c>
      <c r="AY333" s="17" t="s">
        <v>165</v>
      </c>
      <c r="BE333" s="208">
        <f>IF(N333="základná",J333,0)</f>
        <v>0</v>
      </c>
      <c r="BF333" s="208">
        <f>IF(N333="znížená",J333,0)</f>
        <v>11.58</v>
      </c>
      <c r="BG333" s="208">
        <f>IF(N333="zákl. prenesená",J333,0)</f>
        <v>0</v>
      </c>
      <c r="BH333" s="208">
        <f>IF(N333="zníž. prenesená",J333,0)</f>
        <v>0</v>
      </c>
      <c r="BI333" s="208">
        <f>IF(N333="nulová",J333,0)</f>
        <v>0</v>
      </c>
      <c r="BJ333" s="17" t="s">
        <v>94</v>
      </c>
      <c r="BK333" s="208">
        <f>ROUND(I333*H333,2)</f>
        <v>11.58</v>
      </c>
      <c r="BL333" s="17" t="s">
        <v>257</v>
      </c>
      <c r="BM333" s="207" t="s">
        <v>439</v>
      </c>
    </row>
    <row r="334" spans="1:65" s="13" customFormat="1" ht="11.25">
      <c r="B334" s="209"/>
      <c r="C334" s="210"/>
      <c r="D334" s="211" t="s">
        <v>173</v>
      </c>
      <c r="E334" s="212" t="s">
        <v>1</v>
      </c>
      <c r="F334" s="213" t="s">
        <v>292</v>
      </c>
      <c r="G334" s="210"/>
      <c r="H334" s="212" t="s">
        <v>1</v>
      </c>
      <c r="I334" s="210"/>
      <c r="J334" s="210"/>
      <c r="K334" s="210"/>
      <c r="L334" s="214"/>
      <c r="M334" s="215"/>
      <c r="N334" s="216"/>
      <c r="O334" s="216"/>
      <c r="P334" s="216"/>
      <c r="Q334" s="216"/>
      <c r="R334" s="216"/>
      <c r="S334" s="216"/>
      <c r="T334" s="217"/>
      <c r="AT334" s="218" t="s">
        <v>173</v>
      </c>
      <c r="AU334" s="218" t="s">
        <v>94</v>
      </c>
      <c r="AV334" s="13" t="s">
        <v>81</v>
      </c>
      <c r="AW334" s="13" t="s">
        <v>29</v>
      </c>
      <c r="AX334" s="13" t="s">
        <v>73</v>
      </c>
      <c r="AY334" s="218" t="s">
        <v>165</v>
      </c>
    </row>
    <row r="335" spans="1:65" s="14" customFormat="1" ht="11.25">
      <c r="B335" s="219"/>
      <c r="C335" s="220"/>
      <c r="D335" s="211" t="s">
        <v>173</v>
      </c>
      <c r="E335" s="221" t="s">
        <v>1</v>
      </c>
      <c r="F335" s="222" t="s">
        <v>94</v>
      </c>
      <c r="G335" s="220"/>
      <c r="H335" s="223">
        <v>2</v>
      </c>
      <c r="I335" s="220"/>
      <c r="J335" s="220"/>
      <c r="K335" s="220"/>
      <c r="L335" s="224"/>
      <c r="M335" s="225"/>
      <c r="N335" s="226"/>
      <c r="O335" s="226"/>
      <c r="P335" s="226"/>
      <c r="Q335" s="226"/>
      <c r="R335" s="226"/>
      <c r="S335" s="226"/>
      <c r="T335" s="227"/>
      <c r="AT335" s="228" t="s">
        <v>173</v>
      </c>
      <c r="AU335" s="228" t="s">
        <v>94</v>
      </c>
      <c r="AV335" s="14" t="s">
        <v>94</v>
      </c>
      <c r="AW335" s="14" t="s">
        <v>29</v>
      </c>
      <c r="AX335" s="14" t="s">
        <v>73</v>
      </c>
      <c r="AY335" s="228" t="s">
        <v>165</v>
      </c>
    </row>
    <row r="336" spans="1:65" s="13" customFormat="1" ht="11.25">
      <c r="B336" s="209"/>
      <c r="C336" s="210"/>
      <c r="D336" s="211" t="s">
        <v>173</v>
      </c>
      <c r="E336" s="212" t="s">
        <v>1</v>
      </c>
      <c r="F336" s="213" t="s">
        <v>253</v>
      </c>
      <c r="G336" s="210"/>
      <c r="H336" s="212" t="s">
        <v>1</v>
      </c>
      <c r="I336" s="210"/>
      <c r="J336" s="210"/>
      <c r="K336" s="210"/>
      <c r="L336" s="214"/>
      <c r="M336" s="215"/>
      <c r="N336" s="216"/>
      <c r="O336" s="216"/>
      <c r="P336" s="216"/>
      <c r="Q336" s="216"/>
      <c r="R336" s="216"/>
      <c r="S336" s="216"/>
      <c r="T336" s="217"/>
      <c r="AT336" s="218" t="s">
        <v>173</v>
      </c>
      <c r="AU336" s="218" t="s">
        <v>94</v>
      </c>
      <c r="AV336" s="13" t="s">
        <v>81</v>
      </c>
      <c r="AW336" s="13" t="s">
        <v>29</v>
      </c>
      <c r="AX336" s="13" t="s">
        <v>73</v>
      </c>
      <c r="AY336" s="218" t="s">
        <v>165</v>
      </c>
    </row>
    <row r="337" spans="1:65" s="14" customFormat="1" ht="11.25">
      <c r="B337" s="219"/>
      <c r="C337" s="220"/>
      <c r="D337" s="211" t="s">
        <v>173</v>
      </c>
      <c r="E337" s="221" t="s">
        <v>1</v>
      </c>
      <c r="F337" s="222" t="s">
        <v>81</v>
      </c>
      <c r="G337" s="220"/>
      <c r="H337" s="223">
        <v>1</v>
      </c>
      <c r="I337" s="220"/>
      <c r="J337" s="220"/>
      <c r="K337" s="220"/>
      <c r="L337" s="224"/>
      <c r="M337" s="225"/>
      <c r="N337" s="226"/>
      <c r="O337" s="226"/>
      <c r="P337" s="226"/>
      <c r="Q337" s="226"/>
      <c r="R337" s="226"/>
      <c r="S337" s="226"/>
      <c r="T337" s="227"/>
      <c r="AT337" s="228" t="s">
        <v>173</v>
      </c>
      <c r="AU337" s="228" t="s">
        <v>94</v>
      </c>
      <c r="AV337" s="14" t="s">
        <v>94</v>
      </c>
      <c r="AW337" s="14" t="s">
        <v>29</v>
      </c>
      <c r="AX337" s="14" t="s">
        <v>73</v>
      </c>
      <c r="AY337" s="228" t="s">
        <v>165</v>
      </c>
    </row>
    <row r="338" spans="1:65" s="15" customFormat="1" ht="11.25">
      <c r="B338" s="229"/>
      <c r="C338" s="230"/>
      <c r="D338" s="211" t="s">
        <v>173</v>
      </c>
      <c r="E338" s="231" t="s">
        <v>1</v>
      </c>
      <c r="F338" s="232" t="s">
        <v>176</v>
      </c>
      <c r="G338" s="230"/>
      <c r="H338" s="233">
        <v>3</v>
      </c>
      <c r="I338" s="230"/>
      <c r="J338" s="230"/>
      <c r="K338" s="230"/>
      <c r="L338" s="234"/>
      <c r="M338" s="235"/>
      <c r="N338" s="236"/>
      <c r="O338" s="236"/>
      <c r="P338" s="236"/>
      <c r="Q338" s="236"/>
      <c r="R338" s="236"/>
      <c r="S338" s="236"/>
      <c r="T338" s="237"/>
      <c r="AT338" s="238" t="s">
        <v>173</v>
      </c>
      <c r="AU338" s="238" t="s">
        <v>94</v>
      </c>
      <c r="AV338" s="15" t="s">
        <v>171</v>
      </c>
      <c r="AW338" s="15" t="s">
        <v>29</v>
      </c>
      <c r="AX338" s="15" t="s">
        <v>81</v>
      </c>
      <c r="AY338" s="238" t="s">
        <v>165</v>
      </c>
    </row>
    <row r="339" spans="1:65" s="12" customFormat="1" ht="22.9" customHeight="1">
      <c r="B339" s="181"/>
      <c r="C339" s="182"/>
      <c r="D339" s="183" t="s">
        <v>72</v>
      </c>
      <c r="E339" s="194" t="s">
        <v>440</v>
      </c>
      <c r="F339" s="194" t="s">
        <v>441</v>
      </c>
      <c r="G339" s="182"/>
      <c r="H339" s="182"/>
      <c r="I339" s="182"/>
      <c r="J339" s="195">
        <f>BK339</f>
        <v>859.8900000000001</v>
      </c>
      <c r="K339" s="182"/>
      <c r="L339" s="186"/>
      <c r="M339" s="187"/>
      <c r="N339" s="188"/>
      <c r="O339" s="188"/>
      <c r="P339" s="189">
        <f>SUM(P340:P341)</f>
        <v>40.435980000000001</v>
      </c>
      <c r="Q339" s="188"/>
      <c r="R339" s="189">
        <f>SUM(R340:R341)</f>
        <v>2.446392E-2</v>
      </c>
      <c r="S339" s="188"/>
      <c r="T339" s="190">
        <f>SUM(T340:T341)</f>
        <v>0.91875000000000007</v>
      </c>
      <c r="AR339" s="191" t="s">
        <v>94</v>
      </c>
      <c r="AT339" s="192" t="s">
        <v>72</v>
      </c>
      <c r="AU339" s="192" t="s">
        <v>81</v>
      </c>
      <c r="AY339" s="191" t="s">
        <v>165</v>
      </c>
      <c r="BK339" s="193">
        <f>SUM(BK340:BK341)</f>
        <v>859.8900000000001</v>
      </c>
    </row>
    <row r="340" spans="1:65" s="2" customFormat="1" ht="33" customHeight="1">
      <c r="A340" s="31"/>
      <c r="B340" s="32"/>
      <c r="C340" s="196" t="s">
        <v>442</v>
      </c>
      <c r="D340" s="196" t="s">
        <v>167</v>
      </c>
      <c r="E340" s="197" t="s">
        <v>443</v>
      </c>
      <c r="F340" s="198" t="s">
        <v>444</v>
      </c>
      <c r="G340" s="199" t="s">
        <v>289</v>
      </c>
      <c r="H340" s="200">
        <v>3</v>
      </c>
      <c r="I340" s="201">
        <v>49.98</v>
      </c>
      <c r="J340" s="201">
        <f>ROUND(I340*H340,2)</f>
        <v>149.94</v>
      </c>
      <c r="K340" s="202"/>
      <c r="L340" s="36"/>
      <c r="M340" s="203" t="s">
        <v>1</v>
      </c>
      <c r="N340" s="204" t="s">
        <v>39</v>
      </c>
      <c r="O340" s="205">
        <v>2.3183500000000001</v>
      </c>
      <c r="P340" s="205">
        <f>O340*H340</f>
        <v>6.95505</v>
      </c>
      <c r="Q340" s="205">
        <v>1.7264E-4</v>
      </c>
      <c r="R340" s="205">
        <f>Q340*H340</f>
        <v>5.1792000000000006E-4</v>
      </c>
      <c r="S340" s="205">
        <v>0.30625000000000002</v>
      </c>
      <c r="T340" s="206">
        <f>S340*H340</f>
        <v>0.91875000000000007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207" t="s">
        <v>257</v>
      </c>
      <c r="AT340" s="207" t="s">
        <v>167</v>
      </c>
      <c r="AU340" s="207" t="s">
        <v>94</v>
      </c>
      <c r="AY340" s="17" t="s">
        <v>165</v>
      </c>
      <c r="BE340" s="208">
        <f>IF(N340="základná",J340,0)</f>
        <v>0</v>
      </c>
      <c r="BF340" s="208">
        <f>IF(N340="znížená",J340,0)</f>
        <v>149.94</v>
      </c>
      <c r="BG340" s="208">
        <f>IF(N340="zákl. prenesená",J340,0)</f>
        <v>0</v>
      </c>
      <c r="BH340" s="208">
        <f>IF(N340="zníž. prenesená",J340,0)</f>
        <v>0</v>
      </c>
      <c r="BI340" s="208">
        <f>IF(N340="nulová",J340,0)</f>
        <v>0</v>
      </c>
      <c r="BJ340" s="17" t="s">
        <v>94</v>
      </c>
      <c r="BK340" s="208">
        <f>ROUND(I340*H340,2)</f>
        <v>149.94</v>
      </c>
      <c r="BL340" s="17" t="s">
        <v>257</v>
      </c>
      <c r="BM340" s="207" t="s">
        <v>445</v>
      </c>
    </row>
    <row r="341" spans="1:65" s="2" customFormat="1" ht="24.2" customHeight="1">
      <c r="A341" s="31"/>
      <c r="B341" s="32"/>
      <c r="C341" s="196" t="s">
        <v>446</v>
      </c>
      <c r="D341" s="196" t="s">
        <v>167</v>
      </c>
      <c r="E341" s="197" t="s">
        <v>447</v>
      </c>
      <c r="F341" s="198" t="s">
        <v>448</v>
      </c>
      <c r="G341" s="199" t="s">
        <v>289</v>
      </c>
      <c r="H341" s="200">
        <v>3</v>
      </c>
      <c r="I341" s="201">
        <v>236.65</v>
      </c>
      <c r="J341" s="201">
        <f>ROUND(I341*H341,2)</f>
        <v>709.95</v>
      </c>
      <c r="K341" s="202"/>
      <c r="L341" s="36"/>
      <c r="M341" s="203" t="s">
        <v>1</v>
      </c>
      <c r="N341" s="204" t="s">
        <v>39</v>
      </c>
      <c r="O341" s="205">
        <v>11.160310000000001</v>
      </c>
      <c r="P341" s="205">
        <f>O341*H341</f>
        <v>33.480930000000001</v>
      </c>
      <c r="Q341" s="205">
        <v>7.9819999999999995E-3</v>
      </c>
      <c r="R341" s="205">
        <f>Q341*H341</f>
        <v>2.3945999999999999E-2</v>
      </c>
      <c r="S341" s="205">
        <v>0</v>
      </c>
      <c r="T341" s="206">
        <f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207" t="s">
        <v>257</v>
      </c>
      <c r="AT341" s="207" t="s">
        <v>167</v>
      </c>
      <c r="AU341" s="207" t="s">
        <v>94</v>
      </c>
      <c r="AY341" s="17" t="s">
        <v>165</v>
      </c>
      <c r="BE341" s="208">
        <f>IF(N341="základná",J341,0)</f>
        <v>0</v>
      </c>
      <c r="BF341" s="208">
        <f>IF(N341="znížená",J341,0)</f>
        <v>709.95</v>
      </c>
      <c r="BG341" s="208">
        <f>IF(N341="zákl. prenesená",J341,0)</f>
        <v>0</v>
      </c>
      <c r="BH341" s="208">
        <f>IF(N341="zníž. prenesená",J341,0)</f>
        <v>0</v>
      </c>
      <c r="BI341" s="208">
        <f>IF(N341="nulová",J341,0)</f>
        <v>0</v>
      </c>
      <c r="BJ341" s="17" t="s">
        <v>94</v>
      </c>
      <c r="BK341" s="208">
        <f>ROUND(I341*H341,2)</f>
        <v>709.95</v>
      </c>
      <c r="BL341" s="17" t="s">
        <v>257</v>
      </c>
      <c r="BM341" s="207" t="s">
        <v>449</v>
      </c>
    </row>
    <row r="342" spans="1:65" s="12" customFormat="1" ht="22.9" customHeight="1">
      <c r="B342" s="181"/>
      <c r="C342" s="182"/>
      <c r="D342" s="183" t="s">
        <v>72</v>
      </c>
      <c r="E342" s="194" t="s">
        <v>450</v>
      </c>
      <c r="F342" s="194" t="s">
        <v>451</v>
      </c>
      <c r="G342" s="182"/>
      <c r="H342" s="182"/>
      <c r="I342" s="182"/>
      <c r="J342" s="195">
        <f>BK342</f>
        <v>2667.39</v>
      </c>
      <c r="K342" s="182"/>
      <c r="L342" s="186"/>
      <c r="M342" s="187"/>
      <c r="N342" s="188"/>
      <c r="O342" s="188"/>
      <c r="P342" s="189">
        <f>SUM(P343:P364)</f>
        <v>137.415526</v>
      </c>
      <c r="Q342" s="188"/>
      <c r="R342" s="189">
        <f>SUM(R343:R364)</f>
        <v>0</v>
      </c>
      <c r="S342" s="188"/>
      <c r="T342" s="190">
        <f>SUM(T343:T364)</f>
        <v>19.867455999999997</v>
      </c>
      <c r="AR342" s="191" t="s">
        <v>94</v>
      </c>
      <c r="AT342" s="192" t="s">
        <v>72</v>
      </c>
      <c r="AU342" s="192" t="s">
        <v>81</v>
      </c>
      <c r="AY342" s="191" t="s">
        <v>165</v>
      </c>
      <c r="BK342" s="193">
        <f>SUM(BK343:BK364)</f>
        <v>2667.39</v>
      </c>
    </row>
    <row r="343" spans="1:65" s="2" customFormat="1" ht="33" customHeight="1">
      <c r="A343" s="31"/>
      <c r="B343" s="32"/>
      <c r="C343" s="196" t="s">
        <v>452</v>
      </c>
      <c r="D343" s="196" t="s">
        <v>167</v>
      </c>
      <c r="E343" s="197" t="s">
        <v>453</v>
      </c>
      <c r="F343" s="198" t="s">
        <v>454</v>
      </c>
      <c r="G343" s="199" t="s">
        <v>170</v>
      </c>
      <c r="H343" s="200">
        <v>10.792</v>
      </c>
      <c r="I343" s="201">
        <v>2.1</v>
      </c>
      <c r="J343" s="201">
        <f>ROUND(I343*H343,2)</f>
        <v>22.66</v>
      </c>
      <c r="K343" s="202"/>
      <c r="L343" s="36"/>
      <c r="M343" s="203" t="s">
        <v>1</v>
      </c>
      <c r="N343" s="204" t="s">
        <v>39</v>
      </c>
      <c r="O343" s="205">
        <v>0.13600000000000001</v>
      </c>
      <c r="P343" s="205">
        <f>O343*H343</f>
        <v>1.4677120000000001</v>
      </c>
      <c r="Q343" s="205">
        <v>0</v>
      </c>
      <c r="R343" s="205">
        <f>Q343*H343</f>
        <v>0</v>
      </c>
      <c r="S343" s="205">
        <v>1.4E-2</v>
      </c>
      <c r="T343" s="206">
        <f>S343*H343</f>
        <v>0.151088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207" t="s">
        <v>257</v>
      </c>
      <c r="AT343" s="207" t="s">
        <v>167</v>
      </c>
      <c r="AU343" s="207" t="s">
        <v>94</v>
      </c>
      <c r="AY343" s="17" t="s">
        <v>165</v>
      </c>
      <c r="BE343" s="208">
        <f>IF(N343="základná",J343,0)</f>
        <v>0</v>
      </c>
      <c r="BF343" s="208">
        <f>IF(N343="znížená",J343,0)</f>
        <v>22.66</v>
      </c>
      <c r="BG343" s="208">
        <f>IF(N343="zákl. prenesená",J343,0)</f>
        <v>0</v>
      </c>
      <c r="BH343" s="208">
        <f>IF(N343="zníž. prenesená",J343,0)</f>
        <v>0</v>
      </c>
      <c r="BI343" s="208">
        <f>IF(N343="nulová",J343,0)</f>
        <v>0</v>
      </c>
      <c r="BJ343" s="17" t="s">
        <v>94</v>
      </c>
      <c r="BK343" s="208">
        <f>ROUND(I343*H343,2)</f>
        <v>22.66</v>
      </c>
      <c r="BL343" s="17" t="s">
        <v>257</v>
      </c>
      <c r="BM343" s="207" t="s">
        <v>455</v>
      </c>
    </row>
    <row r="344" spans="1:65" s="13" customFormat="1" ht="11.25">
      <c r="B344" s="209"/>
      <c r="C344" s="210"/>
      <c r="D344" s="211" t="s">
        <v>173</v>
      </c>
      <c r="E344" s="212" t="s">
        <v>1</v>
      </c>
      <c r="F344" s="213" t="s">
        <v>456</v>
      </c>
      <c r="G344" s="210"/>
      <c r="H344" s="212" t="s">
        <v>1</v>
      </c>
      <c r="I344" s="210"/>
      <c r="J344" s="210"/>
      <c r="K344" s="210"/>
      <c r="L344" s="214"/>
      <c r="M344" s="215"/>
      <c r="N344" s="216"/>
      <c r="O344" s="216"/>
      <c r="P344" s="216"/>
      <c r="Q344" s="216"/>
      <c r="R344" s="216"/>
      <c r="S344" s="216"/>
      <c r="T344" s="217"/>
      <c r="AT344" s="218" t="s">
        <v>173</v>
      </c>
      <c r="AU344" s="218" t="s">
        <v>94</v>
      </c>
      <c r="AV344" s="13" t="s">
        <v>81</v>
      </c>
      <c r="AW344" s="13" t="s">
        <v>29</v>
      </c>
      <c r="AX344" s="13" t="s">
        <v>73</v>
      </c>
      <c r="AY344" s="218" t="s">
        <v>165</v>
      </c>
    </row>
    <row r="345" spans="1:65" s="14" customFormat="1" ht="11.25">
      <c r="B345" s="219"/>
      <c r="C345" s="220"/>
      <c r="D345" s="211" t="s">
        <v>173</v>
      </c>
      <c r="E345" s="221" t="s">
        <v>1</v>
      </c>
      <c r="F345" s="222" t="s">
        <v>457</v>
      </c>
      <c r="G345" s="220"/>
      <c r="H345" s="223">
        <v>10.792</v>
      </c>
      <c r="I345" s="220"/>
      <c r="J345" s="220"/>
      <c r="K345" s="220"/>
      <c r="L345" s="224"/>
      <c r="M345" s="225"/>
      <c r="N345" s="226"/>
      <c r="O345" s="226"/>
      <c r="P345" s="226"/>
      <c r="Q345" s="226"/>
      <c r="R345" s="226"/>
      <c r="S345" s="226"/>
      <c r="T345" s="227"/>
      <c r="AT345" s="228" t="s">
        <v>173</v>
      </c>
      <c r="AU345" s="228" t="s">
        <v>94</v>
      </c>
      <c r="AV345" s="14" t="s">
        <v>94</v>
      </c>
      <c r="AW345" s="14" t="s">
        <v>29</v>
      </c>
      <c r="AX345" s="14" t="s">
        <v>73</v>
      </c>
      <c r="AY345" s="228" t="s">
        <v>165</v>
      </c>
    </row>
    <row r="346" spans="1:65" s="15" customFormat="1" ht="11.25">
      <c r="B346" s="229"/>
      <c r="C346" s="230"/>
      <c r="D346" s="211" t="s">
        <v>173</v>
      </c>
      <c r="E346" s="231" t="s">
        <v>1</v>
      </c>
      <c r="F346" s="232" t="s">
        <v>176</v>
      </c>
      <c r="G346" s="230"/>
      <c r="H346" s="233">
        <v>10.792</v>
      </c>
      <c r="I346" s="230"/>
      <c r="J346" s="230"/>
      <c r="K346" s="230"/>
      <c r="L346" s="234"/>
      <c r="M346" s="235"/>
      <c r="N346" s="236"/>
      <c r="O346" s="236"/>
      <c r="P346" s="236"/>
      <c r="Q346" s="236"/>
      <c r="R346" s="236"/>
      <c r="S346" s="236"/>
      <c r="T346" s="237"/>
      <c r="AT346" s="238" t="s">
        <v>173</v>
      </c>
      <c r="AU346" s="238" t="s">
        <v>94</v>
      </c>
      <c r="AV346" s="15" t="s">
        <v>171</v>
      </c>
      <c r="AW346" s="15" t="s">
        <v>29</v>
      </c>
      <c r="AX346" s="15" t="s">
        <v>81</v>
      </c>
      <c r="AY346" s="238" t="s">
        <v>165</v>
      </c>
    </row>
    <row r="347" spans="1:65" s="2" customFormat="1" ht="33" customHeight="1">
      <c r="A347" s="31"/>
      <c r="B347" s="32"/>
      <c r="C347" s="196" t="s">
        <v>458</v>
      </c>
      <c r="D347" s="196" t="s">
        <v>167</v>
      </c>
      <c r="E347" s="197" t="s">
        <v>459</v>
      </c>
      <c r="F347" s="198" t="s">
        <v>460</v>
      </c>
      <c r="G347" s="199" t="s">
        <v>220</v>
      </c>
      <c r="H347" s="200">
        <v>418.08</v>
      </c>
      <c r="I347" s="201">
        <v>2.57</v>
      </c>
      <c r="J347" s="201">
        <f>ROUND(I347*H347,2)</f>
        <v>1074.47</v>
      </c>
      <c r="K347" s="202"/>
      <c r="L347" s="36"/>
      <c r="M347" s="203" t="s">
        <v>1</v>
      </c>
      <c r="N347" s="204" t="s">
        <v>39</v>
      </c>
      <c r="O347" s="205">
        <v>0.121</v>
      </c>
      <c r="P347" s="205">
        <f>O347*H347</f>
        <v>50.587679999999999</v>
      </c>
      <c r="Q347" s="205">
        <v>0</v>
      </c>
      <c r="R347" s="205">
        <f>Q347*H347</f>
        <v>0</v>
      </c>
      <c r="S347" s="205">
        <v>1.4E-2</v>
      </c>
      <c r="T347" s="206">
        <f>S347*H347</f>
        <v>5.8531199999999997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207" t="s">
        <v>257</v>
      </c>
      <c r="AT347" s="207" t="s">
        <v>167</v>
      </c>
      <c r="AU347" s="207" t="s">
        <v>94</v>
      </c>
      <c r="AY347" s="17" t="s">
        <v>165</v>
      </c>
      <c r="BE347" s="208">
        <f>IF(N347="základná",J347,0)</f>
        <v>0</v>
      </c>
      <c r="BF347" s="208">
        <f>IF(N347="znížená",J347,0)</f>
        <v>1074.47</v>
      </c>
      <c r="BG347" s="208">
        <f>IF(N347="zákl. prenesená",J347,0)</f>
        <v>0</v>
      </c>
      <c r="BH347" s="208">
        <f>IF(N347="zníž. prenesená",J347,0)</f>
        <v>0</v>
      </c>
      <c r="BI347" s="208">
        <f>IF(N347="nulová",J347,0)</f>
        <v>0</v>
      </c>
      <c r="BJ347" s="17" t="s">
        <v>94</v>
      </c>
      <c r="BK347" s="208">
        <f>ROUND(I347*H347,2)</f>
        <v>1074.47</v>
      </c>
      <c r="BL347" s="17" t="s">
        <v>257</v>
      </c>
      <c r="BM347" s="207" t="s">
        <v>461</v>
      </c>
    </row>
    <row r="348" spans="1:65" s="13" customFormat="1" ht="11.25">
      <c r="B348" s="209"/>
      <c r="C348" s="210"/>
      <c r="D348" s="211" t="s">
        <v>173</v>
      </c>
      <c r="E348" s="212" t="s">
        <v>1</v>
      </c>
      <c r="F348" s="213" t="s">
        <v>242</v>
      </c>
      <c r="G348" s="210"/>
      <c r="H348" s="212" t="s">
        <v>1</v>
      </c>
      <c r="I348" s="210"/>
      <c r="J348" s="210"/>
      <c r="K348" s="210"/>
      <c r="L348" s="214"/>
      <c r="M348" s="215"/>
      <c r="N348" s="216"/>
      <c r="O348" s="216"/>
      <c r="P348" s="216"/>
      <c r="Q348" s="216"/>
      <c r="R348" s="216"/>
      <c r="S348" s="216"/>
      <c r="T348" s="217"/>
      <c r="AT348" s="218" t="s">
        <v>173</v>
      </c>
      <c r="AU348" s="218" t="s">
        <v>94</v>
      </c>
      <c r="AV348" s="13" t="s">
        <v>81</v>
      </c>
      <c r="AW348" s="13" t="s">
        <v>29</v>
      </c>
      <c r="AX348" s="13" t="s">
        <v>73</v>
      </c>
      <c r="AY348" s="218" t="s">
        <v>165</v>
      </c>
    </row>
    <row r="349" spans="1:65" s="14" customFormat="1" ht="11.25">
      <c r="B349" s="219"/>
      <c r="C349" s="220"/>
      <c r="D349" s="211" t="s">
        <v>173</v>
      </c>
      <c r="E349" s="221" t="s">
        <v>1</v>
      </c>
      <c r="F349" s="222" t="s">
        <v>462</v>
      </c>
      <c r="G349" s="220"/>
      <c r="H349" s="223">
        <v>418.08</v>
      </c>
      <c r="I349" s="220"/>
      <c r="J349" s="220"/>
      <c r="K349" s="220"/>
      <c r="L349" s="224"/>
      <c r="M349" s="225"/>
      <c r="N349" s="226"/>
      <c r="O349" s="226"/>
      <c r="P349" s="226"/>
      <c r="Q349" s="226"/>
      <c r="R349" s="226"/>
      <c r="S349" s="226"/>
      <c r="T349" s="227"/>
      <c r="AT349" s="228" t="s">
        <v>173</v>
      </c>
      <c r="AU349" s="228" t="s">
        <v>94</v>
      </c>
      <c r="AV349" s="14" t="s">
        <v>94</v>
      </c>
      <c r="AW349" s="14" t="s">
        <v>29</v>
      </c>
      <c r="AX349" s="14" t="s">
        <v>73</v>
      </c>
      <c r="AY349" s="228" t="s">
        <v>165</v>
      </c>
    </row>
    <row r="350" spans="1:65" s="15" customFormat="1" ht="11.25">
      <c r="B350" s="229"/>
      <c r="C350" s="230"/>
      <c r="D350" s="211" t="s">
        <v>173</v>
      </c>
      <c r="E350" s="231" t="s">
        <v>1</v>
      </c>
      <c r="F350" s="232" t="s">
        <v>176</v>
      </c>
      <c r="G350" s="230"/>
      <c r="H350" s="233">
        <v>418.08</v>
      </c>
      <c r="I350" s="230"/>
      <c r="J350" s="230"/>
      <c r="K350" s="230"/>
      <c r="L350" s="234"/>
      <c r="M350" s="235"/>
      <c r="N350" s="236"/>
      <c r="O350" s="236"/>
      <c r="P350" s="236"/>
      <c r="Q350" s="236"/>
      <c r="R350" s="236"/>
      <c r="S350" s="236"/>
      <c r="T350" s="237"/>
      <c r="AT350" s="238" t="s">
        <v>173</v>
      </c>
      <c r="AU350" s="238" t="s">
        <v>94</v>
      </c>
      <c r="AV350" s="15" t="s">
        <v>171</v>
      </c>
      <c r="AW350" s="15" t="s">
        <v>29</v>
      </c>
      <c r="AX350" s="15" t="s">
        <v>81</v>
      </c>
      <c r="AY350" s="238" t="s">
        <v>165</v>
      </c>
    </row>
    <row r="351" spans="1:65" s="2" customFormat="1" ht="24.2" customHeight="1">
      <c r="A351" s="31"/>
      <c r="B351" s="32"/>
      <c r="C351" s="196" t="s">
        <v>463</v>
      </c>
      <c r="D351" s="196" t="s">
        <v>167</v>
      </c>
      <c r="E351" s="197" t="s">
        <v>464</v>
      </c>
      <c r="F351" s="198" t="s">
        <v>465</v>
      </c>
      <c r="G351" s="199" t="s">
        <v>170</v>
      </c>
      <c r="H351" s="200">
        <v>286.64</v>
      </c>
      <c r="I351" s="201">
        <v>1.38</v>
      </c>
      <c r="J351" s="201">
        <f>ROUND(I351*H351,2)</f>
        <v>395.56</v>
      </c>
      <c r="K351" s="202"/>
      <c r="L351" s="36"/>
      <c r="M351" s="203" t="s">
        <v>1</v>
      </c>
      <c r="N351" s="204" t="s">
        <v>39</v>
      </c>
      <c r="O351" s="205">
        <v>7.4999999999999997E-2</v>
      </c>
      <c r="P351" s="205">
        <f>O351*H351</f>
        <v>21.497999999999998</v>
      </c>
      <c r="Q351" s="205">
        <v>0</v>
      </c>
      <c r="R351" s="205">
        <f>Q351*H351</f>
        <v>0</v>
      </c>
      <c r="S351" s="205">
        <v>1.4E-2</v>
      </c>
      <c r="T351" s="206">
        <f>S351*H351</f>
        <v>4.0129599999999996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207" t="s">
        <v>257</v>
      </c>
      <c r="AT351" s="207" t="s">
        <v>167</v>
      </c>
      <c r="AU351" s="207" t="s">
        <v>94</v>
      </c>
      <c r="AY351" s="17" t="s">
        <v>165</v>
      </c>
      <c r="BE351" s="208">
        <f>IF(N351="základná",J351,0)</f>
        <v>0</v>
      </c>
      <c r="BF351" s="208">
        <f>IF(N351="znížená",J351,0)</f>
        <v>395.56</v>
      </c>
      <c r="BG351" s="208">
        <f>IF(N351="zákl. prenesená",J351,0)</f>
        <v>0</v>
      </c>
      <c r="BH351" s="208">
        <f>IF(N351="zníž. prenesená",J351,0)</f>
        <v>0</v>
      </c>
      <c r="BI351" s="208">
        <f>IF(N351="nulová",J351,0)</f>
        <v>0</v>
      </c>
      <c r="BJ351" s="17" t="s">
        <v>94</v>
      </c>
      <c r="BK351" s="208">
        <f>ROUND(I351*H351,2)</f>
        <v>395.56</v>
      </c>
      <c r="BL351" s="17" t="s">
        <v>257</v>
      </c>
      <c r="BM351" s="207" t="s">
        <v>466</v>
      </c>
    </row>
    <row r="352" spans="1:65" s="13" customFormat="1" ht="11.25">
      <c r="B352" s="209"/>
      <c r="C352" s="210"/>
      <c r="D352" s="211" t="s">
        <v>173</v>
      </c>
      <c r="E352" s="212" t="s">
        <v>1</v>
      </c>
      <c r="F352" s="213" t="s">
        <v>242</v>
      </c>
      <c r="G352" s="210"/>
      <c r="H352" s="212" t="s">
        <v>1</v>
      </c>
      <c r="I352" s="210"/>
      <c r="J352" s="210"/>
      <c r="K352" s="210"/>
      <c r="L352" s="214"/>
      <c r="M352" s="215"/>
      <c r="N352" s="216"/>
      <c r="O352" s="216"/>
      <c r="P352" s="216"/>
      <c r="Q352" s="216"/>
      <c r="R352" s="216"/>
      <c r="S352" s="216"/>
      <c r="T352" s="217"/>
      <c r="AT352" s="218" t="s">
        <v>173</v>
      </c>
      <c r="AU352" s="218" t="s">
        <v>94</v>
      </c>
      <c r="AV352" s="13" t="s">
        <v>81</v>
      </c>
      <c r="AW352" s="13" t="s">
        <v>29</v>
      </c>
      <c r="AX352" s="13" t="s">
        <v>73</v>
      </c>
      <c r="AY352" s="218" t="s">
        <v>165</v>
      </c>
    </row>
    <row r="353" spans="1:65" s="14" customFormat="1" ht="11.25">
      <c r="B353" s="219"/>
      <c r="C353" s="220"/>
      <c r="D353" s="211" t="s">
        <v>173</v>
      </c>
      <c r="E353" s="221" t="s">
        <v>1</v>
      </c>
      <c r="F353" s="222" t="s">
        <v>418</v>
      </c>
      <c r="G353" s="220"/>
      <c r="H353" s="223">
        <v>286.64</v>
      </c>
      <c r="I353" s="220"/>
      <c r="J353" s="220"/>
      <c r="K353" s="220"/>
      <c r="L353" s="224"/>
      <c r="M353" s="225"/>
      <c r="N353" s="226"/>
      <c r="O353" s="226"/>
      <c r="P353" s="226"/>
      <c r="Q353" s="226"/>
      <c r="R353" s="226"/>
      <c r="S353" s="226"/>
      <c r="T353" s="227"/>
      <c r="AT353" s="228" t="s">
        <v>173</v>
      </c>
      <c r="AU353" s="228" t="s">
        <v>94</v>
      </c>
      <c r="AV353" s="14" t="s">
        <v>94</v>
      </c>
      <c r="AW353" s="14" t="s">
        <v>29</v>
      </c>
      <c r="AX353" s="14" t="s">
        <v>73</v>
      </c>
      <c r="AY353" s="228" t="s">
        <v>165</v>
      </c>
    </row>
    <row r="354" spans="1:65" s="15" customFormat="1" ht="11.25">
      <c r="B354" s="229"/>
      <c r="C354" s="230"/>
      <c r="D354" s="211" t="s">
        <v>173</v>
      </c>
      <c r="E354" s="231" t="s">
        <v>1</v>
      </c>
      <c r="F354" s="232" t="s">
        <v>176</v>
      </c>
      <c r="G354" s="230"/>
      <c r="H354" s="233">
        <v>286.64</v>
      </c>
      <c r="I354" s="230"/>
      <c r="J354" s="230"/>
      <c r="K354" s="230"/>
      <c r="L354" s="234"/>
      <c r="M354" s="235"/>
      <c r="N354" s="236"/>
      <c r="O354" s="236"/>
      <c r="P354" s="236"/>
      <c r="Q354" s="236"/>
      <c r="R354" s="236"/>
      <c r="S354" s="236"/>
      <c r="T354" s="237"/>
      <c r="AT354" s="238" t="s">
        <v>173</v>
      </c>
      <c r="AU354" s="238" t="s">
        <v>94</v>
      </c>
      <c r="AV354" s="15" t="s">
        <v>171</v>
      </c>
      <c r="AW354" s="15" t="s">
        <v>29</v>
      </c>
      <c r="AX354" s="15" t="s">
        <v>81</v>
      </c>
      <c r="AY354" s="238" t="s">
        <v>165</v>
      </c>
    </row>
    <row r="355" spans="1:65" s="2" customFormat="1" ht="24.2" customHeight="1">
      <c r="A355" s="31"/>
      <c r="B355" s="32"/>
      <c r="C355" s="196" t="s">
        <v>467</v>
      </c>
      <c r="D355" s="196" t="s">
        <v>167</v>
      </c>
      <c r="E355" s="197" t="s">
        <v>468</v>
      </c>
      <c r="F355" s="198" t="s">
        <v>469</v>
      </c>
      <c r="G355" s="199" t="s">
        <v>220</v>
      </c>
      <c r="H355" s="200">
        <v>666.12099999999998</v>
      </c>
      <c r="I355" s="201">
        <v>1.38</v>
      </c>
      <c r="J355" s="201">
        <f>ROUND(I355*H355,2)</f>
        <v>919.25</v>
      </c>
      <c r="K355" s="202"/>
      <c r="L355" s="36"/>
      <c r="M355" s="203" t="s">
        <v>1</v>
      </c>
      <c r="N355" s="204" t="s">
        <v>39</v>
      </c>
      <c r="O355" s="205">
        <v>7.4999999999999997E-2</v>
      </c>
      <c r="P355" s="205">
        <f>O355*H355</f>
        <v>49.959074999999999</v>
      </c>
      <c r="Q355" s="205">
        <v>0</v>
      </c>
      <c r="R355" s="205">
        <f>Q355*H355</f>
        <v>0</v>
      </c>
      <c r="S355" s="205">
        <v>8.0000000000000002E-3</v>
      </c>
      <c r="T355" s="206">
        <f>S355*H355</f>
        <v>5.3289679999999997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207" t="s">
        <v>257</v>
      </c>
      <c r="AT355" s="207" t="s">
        <v>167</v>
      </c>
      <c r="AU355" s="207" t="s">
        <v>94</v>
      </c>
      <c r="AY355" s="17" t="s">
        <v>165</v>
      </c>
      <c r="BE355" s="208">
        <f>IF(N355="základná",J355,0)</f>
        <v>0</v>
      </c>
      <c r="BF355" s="208">
        <f>IF(N355="znížená",J355,0)</f>
        <v>919.25</v>
      </c>
      <c r="BG355" s="208">
        <f>IF(N355="zákl. prenesená",J355,0)</f>
        <v>0</v>
      </c>
      <c r="BH355" s="208">
        <f>IF(N355="zníž. prenesená",J355,0)</f>
        <v>0</v>
      </c>
      <c r="BI355" s="208">
        <f>IF(N355="nulová",J355,0)</f>
        <v>0</v>
      </c>
      <c r="BJ355" s="17" t="s">
        <v>94</v>
      </c>
      <c r="BK355" s="208">
        <f>ROUND(I355*H355,2)</f>
        <v>919.25</v>
      </c>
      <c r="BL355" s="17" t="s">
        <v>257</v>
      </c>
      <c r="BM355" s="207" t="s">
        <v>470</v>
      </c>
    </row>
    <row r="356" spans="1:65" s="13" customFormat="1" ht="11.25">
      <c r="B356" s="209"/>
      <c r="C356" s="210"/>
      <c r="D356" s="211" t="s">
        <v>173</v>
      </c>
      <c r="E356" s="212" t="s">
        <v>1</v>
      </c>
      <c r="F356" s="213" t="s">
        <v>471</v>
      </c>
      <c r="G356" s="210"/>
      <c r="H356" s="212" t="s">
        <v>1</v>
      </c>
      <c r="I356" s="210"/>
      <c r="J356" s="210"/>
      <c r="K356" s="210"/>
      <c r="L356" s="214"/>
      <c r="M356" s="215"/>
      <c r="N356" s="216"/>
      <c r="O356" s="216"/>
      <c r="P356" s="216"/>
      <c r="Q356" s="216"/>
      <c r="R356" s="216"/>
      <c r="S356" s="216"/>
      <c r="T356" s="217"/>
      <c r="AT356" s="218" t="s">
        <v>173</v>
      </c>
      <c r="AU356" s="218" t="s">
        <v>94</v>
      </c>
      <c r="AV356" s="13" t="s">
        <v>81</v>
      </c>
      <c r="AW356" s="13" t="s">
        <v>29</v>
      </c>
      <c r="AX356" s="13" t="s">
        <v>73</v>
      </c>
      <c r="AY356" s="218" t="s">
        <v>165</v>
      </c>
    </row>
    <row r="357" spans="1:65" s="14" customFormat="1" ht="11.25">
      <c r="B357" s="219"/>
      <c r="C357" s="220"/>
      <c r="D357" s="211" t="s">
        <v>173</v>
      </c>
      <c r="E357" s="221" t="s">
        <v>1</v>
      </c>
      <c r="F357" s="222" t="s">
        <v>472</v>
      </c>
      <c r="G357" s="220"/>
      <c r="H357" s="223">
        <v>477.733</v>
      </c>
      <c r="I357" s="220"/>
      <c r="J357" s="220"/>
      <c r="K357" s="220"/>
      <c r="L357" s="224"/>
      <c r="M357" s="225"/>
      <c r="N357" s="226"/>
      <c r="O357" s="226"/>
      <c r="P357" s="226"/>
      <c r="Q357" s="226"/>
      <c r="R357" s="226"/>
      <c r="S357" s="226"/>
      <c r="T357" s="227"/>
      <c r="AT357" s="228" t="s">
        <v>173</v>
      </c>
      <c r="AU357" s="228" t="s">
        <v>94</v>
      </c>
      <c r="AV357" s="14" t="s">
        <v>94</v>
      </c>
      <c r="AW357" s="14" t="s">
        <v>29</v>
      </c>
      <c r="AX357" s="14" t="s">
        <v>73</v>
      </c>
      <c r="AY357" s="228" t="s">
        <v>165</v>
      </c>
    </row>
    <row r="358" spans="1:65" s="13" customFormat="1" ht="11.25">
      <c r="B358" s="209"/>
      <c r="C358" s="210"/>
      <c r="D358" s="211" t="s">
        <v>173</v>
      </c>
      <c r="E358" s="212" t="s">
        <v>1</v>
      </c>
      <c r="F358" s="213" t="s">
        <v>473</v>
      </c>
      <c r="G358" s="210"/>
      <c r="H358" s="212" t="s">
        <v>1</v>
      </c>
      <c r="I358" s="210"/>
      <c r="J358" s="210"/>
      <c r="K358" s="210"/>
      <c r="L358" s="214"/>
      <c r="M358" s="215"/>
      <c r="N358" s="216"/>
      <c r="O358" s="216"/>
      <c r="P358" s="216"/>
      <c r="Q358" s="216"/>
      <c r="R358" s="216"/>
      <c r="S358" s="216"/>
      <c r="T358" s="217"/>
      <c r="AT358" s="218" t="s">
        <v>173</v>
      </c>
      <c r="AU358" s="218" t="s">
        <v>94</v>
      </c>
      <c r="AV358" s="13" t="s">
        <v>81</v>
      </c>
      <c r="AW358" s="13" t="s">
        <v>29</v>
      </c>
      <c r="AX358" s="13" t="s">
        <v>73</v>
      </c>
      <c r="AY358" s="218" t="s">
        <v>165</v>
      </c>
    </row>
    <row r="359" spans="1:65" s="14" customFormat="1" ht="22.5">
      <c r="B359" s="219"/>
      <c r="C359" s="220"/>
      <c r="D359" s="211" t="s">
        <v>173</v>
      </c>
      <c r="E359" s="221" t="s">
        <v>1</v>
      </c>
      <c r="F359" s="222" t="s">
        <v>474</v>
      </c>
      <c r="G359" s="220"/>
      <c r="H359" s="223">
        <v>188.38800000000001</v>
      </c>
      <c r="I359" s="220"/>
      <c r="J359" s="220"/>
      <c r="K359" s="220"/>
      <c r="L359" s="224"/>
      <c r="M359" s="225"/>
      <c r="N359" s="226"/>
      <c r="O359" s="226"/>
      <c r="P359" s="226"/>
      <c r="Q359" s="226"/>
      <c r="R359" s="226"/>
      <c r="S359" s="226"/>
      <c r="T359" s="227"/>
      <c r="AT359" s="228" t="s">
        <v>173</v>
      </c>
      <c r="AU359" s="228" t="s">
        <v>94</v>
      </c>
      <c r="AV359" s="14" t="s">
        <v>94</v>
      </c>
      <c r="AW359" s="14" t="s">
        <v>29</v>
      </c>
      <c r="AX359" s="14" t="s">
        <v>73</v>
      </c>
      <c r="AY359" s="228" t="s">
        <v>165</v>
      </c>
    </row>
    <row r="360" spans="1:65" s="15" customFormat="1" ht="11.25">
      <c r="B360" s="229"/>
      <c r="C360" s="230"/>
      <c r="D360" s="211" t="s">
        <v>173</v>
      </c>
      <c r="E360" s="231" t="s">
        <v>1</v>
      </c>
      <c r="F360" s="232" t="s">
        <v>176</v>
      </c>
      <c r="G360" s="230"/>
      <c r="H360" s="233">
        <v>666.12099999999998</v>
      </c>
      <c r="I360" s="230"/>
      <c r="J360" s="230"/>
      <c r="K360" s="230"/>
      <c r="L360" s="234"/>
      <c r="M360" s="235"/>
      <c r="N360" s="236"/>
      <c r="O360" s="236"/>
      <c r="P360" s="236"/>
      <c r="Q360" s="236"/>
      <c r="R360" s="236"/>
      <c r="S360" s="236"/>
      <c r="T360" s="237"/>
      <c r="AT360" s="238" t="s">
        <v>173</v>
      </c>
      <c r="AU360" s="238" t="s">
        <v>94</v>
      </c>
      <c r="AV360" s="15" t="s">
        <v>171</v>
      </c>
      <c r="AW360" s="15" t="s">
        <v>29</v>
      </c>
      <c r="AX360" s="15" t="s">
        <v>81</v>
      </c>
      <c r="AY360" s="238" t="s">
        <v>165</v>
      </c>
    </row>
    <row r="361" spans="1:65" s="2" customFormat="1" ht="33" customHeight="1">
      <c r="A361" s="31"/>
      <c r="B361" s="32"/>
      <c r="C361" s="196" t="s">
        <v>475</v>
      </c>
      <c r="D361" s="196" t="s">
        <v>167</v>
      </c>
      <c r="E361" s="197" t="s">
        <v>476</v>
      </c>
      <c r="F361" s="198" t="s">
        <v>477</v>
      </c>
      <c r="G361" s="199" t="s">
        <v>170</v>
      </c>
      <c r="H361" s="200">
        <v>113.033</v>
      </c>
      <c r="I361" s="201">
        <v>2.2599999999999998</v>
      </c>
      <c r="J361" s="201">
        <f>ROUND(I361*H361,2)</f>
        <v>255.45</v>
      </c>
      <c r="K361" s="202"/>
      <c r="L361" s="36"/>
      <c r="M361" s="203" t="s">
        <v>1</v>
      </c>
      <c r="N361" s="204" t="s">
        <v>39</v>
      </c>
      <c r="O361" s="205">
        <v>0.123</v>
      </c>
      <c r="P361" s="205">
        <f>O361*H361</f>
        <v>13.903059000000001</v>
      </c>
      <c r="Q361" s="205">
        <v>0</v>
      </c>
      <c r="R361" s="205">
        <f>Q361*H361</f>
        <v>0</v>
      </c>
      <c r="S361" s="205">
        <v>0.04</v>
      </c>
      <c r="T361" s="206">
        <f>S361*H361</f>
        <v>4.5213200000000002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207" t="s">
        <v>257</v>
      </c>
      <c r="AT361" s="207" t="s">
        <v>167</v>
      </c>
      <c r="AU361" s="207" t="s">
        <v>94</v>
      </c>
      <c r="AY361" s="17" t="s">
        <v>165</v>
      </c>
      <c r="BE361" s="208">
        <f>IF(N361="základná",J361,0)</f>
        <v>0</v>
      </c>
      <c r="BF361" s="208">
        <f>IF(N361="znížená",J361,0)</f>
        <v>255.45</v>
      </c>
      <c r="BG361" s="208">
        <f>IF(N361="zákl. prenesená",J361,0)</f>
        <v>0</v>
      </c>
      <c r="BH361" s="208">
        <f>IF(N361="zníž. prenesená",J361,0)</f>
        <v>0</v>
      </c>
      <c r="BI361" s="208">
        <f>IF(N361="nulová",J361,0)</f>
        <v>0</v>
      </c>
      <c r="BJ361" s="17" t="s">
        <v>94</v>
      </c>
      <c r="BK361" s="208">
        <f>ROUND(I361*H361,2)</f>
        <v>255.45</v>
      </c>
      <c r="BL361" s="17" t="s">
        <v>257</v>
      </c>
      <c r="BM361" s="207" t="s">
        <v>478</v>
      </c>
    </row>
    <row r="362" spans="1:65" s="13" customFormat="1" ht="11.25">
      <c r="B362" s="209"/>
      <c r="C362" s="210"/>
      <c r="D362" s="211" t="s">
        <v>173</v>
      </c>
      <c r="E362" s="212" t="s">
        <v>1</v>
      </c>
      <c r="F362" s="213" t="s">
        <v>253</v>
      </c>
      <c r="G362" s="210"/>
      <c r="H362" s="212" t="s">
        <v>1</v>
      </c>
      <c r="I362" s="210"/>
      <c r="J362" s="210"/>
      <c r="K362" s="210"/>
      <c r="L362" s="214"/>
      <c r="M362" s="215"/>
      <c r="N362" s="216"/>
      <c r="O362" s="216"/>
      <c r="P362" s="216"/>
      <c r="Q362" s="216"/>
      <c r="R362" s="216"/>
      <c r="S362" s="216"/>
      <c r="T362" s="217"/>
      <c r="AT362" s="218" t="s">
        <v>173</v>
      </c>
      <c r="AU362" s="218" t="s">
        <v>94</v>
      </c>
      <c r="AV362" s="13" t="s">
        <v>81</v>
      </c>
      <c r="AW362" s="13" t="s">
        <v>29</v>
      </c>
      <c r="AX362" s="13" t="s">
        <v>73</v>
      </c>
      <c r="AY362" s="218" t="s">
        <v>165</v>
      </c>
    </row>
    <row r="363" spans="1:65" s="14" customFormat="1" ht="22.5">
      <c r="B363" s="219"/>
      <c r="C363" s="220"/>
      <c r="D363" s="211" t="s">
        <v>173</v>
      </c>
      <c r="E363" s="221" t="s">
        <v>1</v>
      </c>
      <c r="F363" s="222" t="s">
        <v>479</v>
      </c>
      <c r="G363" s="220"/>
      <c r="H363" s="223">
        <v>113.033</v>
      </c>
      <c r="I363" s="220"/>
      <c r="J363" s="220"/>
      <c r="K363" s="220"/>
      <c r="L363" s="224"/>
      <c r="M363" s="225"/>
      <c r="N363" s="226"/>
      <c r="O363" s="226"/>
      <c r="P363" s="226"/>
      <c r="Q363" s="226"/>
      <c r="R363" s="226"/>
      <c r="S363" s="226"/>
      <c r="T363" s="227"/>
      <c r="AT363" s="228" t="s">
        <v>173</v>
      </c>
      <c r="AU363" s="228" t="s">
        <v>94</v>
      </c>
      <c r="AV363" s="14" t="s">
        <v>94</v>
      </c>
      <c r="AW363" s="14" t="s">
        <v>29</v>
      </c>
      <c r="AX363" s="14" t="s">
        <v>73</v>
      </c>
      <c r="AY363" s="228" t="s">
        <v>165</v>
      </c>
    </row>
    <row r="364" spans="1:65" s="15" customFormat="1" ht="11.25">
      <c r="B364" s="229"/>
      <c r="C364" s="230"/>
      <c r="D364" s="211" t="s">
        <v>173</v>
      </c>
      <c r="E364" s="231" t="s">
        <v>1</v>
      </c>
      <c r="F364" s="232" t="s">
        <v>176</v>
      </c>
      <c r="G364" s="230"/>
      <c r="H364" s="233">
        <v>113.033</v>
      </c>
      <c r="I364" s="230"/>
      <c r="J364" s="230"/>
      <c r="K364" s="230"/>
      <c r="L364" s="234"/>
      <c r="M364" s="235"/>
      <c r="N364" s="236"/>
      <c r="O364" s="236"/>
      <c r="P364" s="236"/>
      <c r="Q364" s="236"/>
      <c r="R364" s="236"/>
      <c r="S364" s="236"/>
      <c r="T364" s="237"/>
      <c r="AT364" s="238" t="s">
        <v>173</v>
      </c>
      <c r="AU364" s="238" t="s">
        <v>94</v>
      </c>
      <c r="AV364" s="15" t="s">
        <v>171</v>
      </c>
      <c r="AW364" s="15" t="s">
        <v>29</v>
      </c>
      <c r="AX364" s="15" t="s">
        <v>81</v>
      </c>
      <c r="AY364" s="238" t="s">
        <v>165</v>
      </c>
    </row>
    <row r="365" spans="1:65" s="12" customFormat="1" ht="22.9" customHeight="1">
      <c r="B365" s="181"/>
      <c r="C365" s="182"/>
      <c r="D365" s="183" t="s">
        <v>72</v>
      </c>
      <c r="E365" s="194" t="s">
        <v>480</v>
      </c>
      <c r="F365" s="194" t="s">
        <v>481</v>
      </c>
      <c r="G365" s="182"/>
      <c r="H365" s="182"/>
      <c r="I365" s="182"/>
      <c r="J365" s="195">
        <f>BK365</f>
        <v>256.33</v>
      </c>
      <c r="K365" s="182"/>
      <c r="L365" s="186"/>
      <c r="M365" s="187"/>
      <c r="N365" s="188"/>
      <c r="O365" s="188"/>
      <c r="P365" s="189">
        <f>SUM(P366:P385)</f>
        <v>12.459634000000001</v>
      </c>
      <c r="Q365" s="188"/>
      <c r="R365" s="189">
        <f>SUM(R366:R385)</f>
        <v>0</v>
      </c>
      <c r="S365" s="188"/>
      <c r="T365" s="190">
        <f>SUM(T366:T385)</f>
        <v>0.42188702</v>
      </c>
      <c r="AR365" s="191" t="s">
        <v>94</v>
      </c>
      <c r="AT365" s="192" t="s">
        <v>72</v>
      </c>
      <c r="AU365" s="192" t="s">
        <v>81</v>
      </c>
      <c r="AY365" s="191" t="s">
        <v>165</v>
      </c>
      <c r="BK365" s="193">
        <f>SUM(BK366:BK385)</f>
        <v>256.33</v>
      </c>
    </row>
    <row r="366" spans="1:65" s="2" customFormat="1" ht="24.2" customHeight="1">
      <c r="A366" s="31"/>
      <c r="B366" s="32"/>
      <c r="C366" s="196" t="s">
        <v>482</v>
      </c>
      <c r="D366" s="196" t="s">
        <v>167</v>
      </c>
      <c r="E366" s="197" t="s">
        <v>483</v>
      </c>
      <c r="F366" s="198" t="s">
        <v>484</v>
      </c>
      <c r="G366" s="199" t="s">
        <v>220</v>
      </c>
      <c r="H366" s="200">
        <v>61.856000000000002</v>
      </c>
      <c r="I366" s="201">
        <v>1.19</v>
      </c>
      <c r="J366" s="201">
        <f>ROUND(I366*H366,2)</f>
        <v>73.61</v>
      </c>
      <c r="K366" s="202"/>
      <c r="L366" s="36"/>
      <c r="M366" s="203" t="s">
        <v>1</v>
      </c>
      <c r="N366" s="204" t="s">
        <v>39</v>
      </c>
      <c r="O366" s="205">
        <v>5.6000000000000001E-2</v>
      </c>
      <c r="P366" s="205">
        <f>O366*H366</f>
        <v>3.4639360000000003</v>
      </c>
      <c r="Q366" s="205">
        <v>0</v>
      </c>
      <c r="R366" s="205">
        <f>Q366*H366</f>
        <v>0</v>
      </c>
      <c r="S366" s="205">
        <v>3.3E-3</v>
      </c>
      <c r="T366" s="206">
        <f>S366*H366</f>
        <v>0.2041248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207" t="s">
        <v>257</v>
      </c>
      <c r="AT366" s="207" t="s">
        <v>167</v>
      </c>
      <c r="AU366" s="207" t="s">
        <v>94</v>
      </c>
      <c r="AY366" s="17" t="s">
        <v>165</v>
      </c>
      <c r="BE366" s="208">
        <f>IF(N366="základná",J366,0)</f>
        <v>0</v>
      </c>
      <c r="BF366" s="208">
        <f>IF(N366="znížená",J366,0)</f>
        <v>73.61</v>
      </c>
      <c r="BG366" s="208">
        <f>IF(N366="zákl. prenesená",J366,0)</f>
        <v>0</v>
      </c>
      <c r="BH366" s="208">
        <f>IF(N366="zníž. prenesená",J366,0)</f>
        <v>0</v>
      </c>
      <c r="BI366" s="208">
        <f>IF(N366="nulová",J366,0)</f>
        <v>0</v>
      </c>
      <c r="BJ366" s="17" t="s">
        <v>94</v>
      </c>
      <c r="BK366" s="208">
        <f>ROUND(I366*H366,2)</f>
        <v>73.61</v>
      </c>
      <c r="BL366" s="17" t="s">
        <v>257</v>
      </c>
      <c r="BM366" s="207" t="s">
        <v>485</v>
      </c>
    </row>
    <row r="367" spans="1:65" s="13" customFormat="1" ht="11.25">
      <c r="B367" s="209"/>
      <c r="C367" s="210"/>
      <c r="D367" s="211" t="s">
        <v>173</v>
      </c>
      <c r="E367" s="212" t="s">
        <v>1</v>
      </c>
      <c r="F367" s="213" t="s">
        <v>242</v>
      </c>
      <c r="G367" s="210"/>
      <c r="H367" s="212" t="s">
        <v>1</v>
      </c>
      <c r="I367" s="210"/>
      <c r="J367" s="210"/>
      <c r="K367" s="210"/>
      <c r="L367" s="214"/>
      <c r="M367" s="215"/>
      <c r="N367" s="216"/>
      <c r="O367" s="216"/>
      <c r="P367" s="216"/>
      <c r="Q367" s="216"/>
      <c r="R367" s="216"/>
      <c r="S367" s="216"/>
      <c r="T367" s="217"/>
      <c r="AT367" s="218" t="s">
        <v>173</v>
      </c>
      <c r="AU367" s="218" t="s">
        <v>94</v>
      </c>
      <c r="AV367" s="13" t="s">
        <v>81</v>
      </c>
      <c r="AW367" s="13" t="s">
        <v>29</v>
      </c>
      <c r="AX367" s="13" t="s">
        <v>73</v>
      </c>
      <c r="AY367" s="218" t="s">
        <v>165</v>
      </c>
    </row>
    <row r="368" spans="1:65" s="14" customFormat="1" ht="11.25">
      <c r="B368" s="219"/>
      <c r="C368" s="220"/>
      <c r="D368" s="211" t="s">
        <v>173</v>
      </c>
      <c r="E368" s="221" t="s">
        <v>1</v>
      </c>
      <c r="F368" s="222" t="s">
        <v>486</v>
      </c>
      <c r="G368" s="220"/>
      <c r="H368" s="223">
        <v>61.856000000000002</v>
      </c>
      <c r="I368" s="220"/>
      <c r="J368" s="220"/>
      <c r="K368" s="220"/>
      <c r="L368" s="224"/>
      <c r="M368" s="225"/>
      <c r="N368" s="226"/>
      <c r="O368" s="226"/>
      <c r="P368" s="226"/>
      <c r="Q368" s="226"/>
      <c r="R368" s="226"/>
      <c r="S368" s="226"/>
      <c r="T368" s="227"/>
      <c r="AT368" s="228" t="s">
        <v>173</v>
      </c>
      <c r="AU368" s="228" t="s">
        <v>94</v>
      </c>
      <c r="AV368" s="14" t="s">
        <v>94</v>
      </c>
      <c r="AW368" s="14" t="s">
        <v>29</v>
      </c>
      <c r="AX368" s="14" t="s">
        <v>73</v>
      </c>
      <c r="AY368" s="228" t="s">
        <v>165</v>
      </c>
    </row>
    <row r="369" spans="1:65" s="15" customFormat="1" ht="11.25">
      <c r="B369" s="229"/>
      <c r="C369" s="230"/>
      <c r="D369" s="211" t="s">
        <v>173</v>
      </c>
      <c r="E369" s="231" t="s">
        <v>1</v>
      </c>
      <c r="F369" s="232" t="s">
        <v>176</v>
      </c>
      <c r="G369" s="230"/>
      <c r="H369" s="233">
        <v>61.856000000000002</v>
      </c>
      <c r="I369" s="230"/>
      <c r="J369" s="230"/>
      <c r="K369" s="230"/>
      <c r="L369" s="234"/>
      <c r="M369" s="235"/>
      <c r="N369" s="236"/>
      <c r="O369" s="236"/>
      <c r="P369" s="236"/>
      <c r="Q369" s="236"/>
      <c r="R369" s="236"/>
      <c r="S369" s="236"/>
      <c r="T369" s="237"/>
      <c r="AT369" s="238" t="s">
        <v>173</v>
      </c>
      <c r="AU369" s="238" t="s">
        <v>94</v>
      </c>
      <c r="AV369" s="15" t="s">
        <v>171</v>
      </c>
      <c r="AW369" s="15" t="s">
        <v>29</v>
      </c>
      <c r="AX369" s="15" t="s">
        <v>81</v>
      </c>
      <c r="AY369" s="238" t="s">
        <v>165</v>
      </c>
    </row>
    <row r="370" spans="1:65" s="2" customFormat="1" ht="24.2" customHeight="1">
      <c r="A370" s="31"/>
      <c r="B370" s="32"/>
      <c r="C370" s="196" t="s">
        <v>487</v>
      </c>
      <c r="D370" s="196" t="s">
        <v>167</v>
      </c>
      <c r="E370" s="197" t="s">
        <v>488</v>
      </c>
      <c r="F370" s="198" t="s">
        <v>489</v>
      </c>
      <c r="G370" s="199" t="s">
        <v>220</v>
      </c>
      <c r="H370" s="200">
        <v>42.07</v>
      </c>
      <c r="I370" s="201">
        <v>1.59</v>
      </c>
      <c r="J370" s="201">
        <f>ROUND(I370*H370,2)</f>
        <v>66.89</v>
      </c>
      <c r="K370" s="202"/>
      <c r="L370" s="36"/>
      <c r="M370" s="203" t="s">
        <v>1</v>
      </c>
      <c r="N370" s="204" t="s">
        <v>39</v>
      </c>
      <c r="O370" s="205">
        <v>7.4999999999999997E-2</v>
      </c>
      <c r="P370" s="205">
        <f>O370*H370</f>
        <v>3.1552500000000001</v>
      </c>
      <c r="Q370" s="205">
        <v>0</v>
      </c>
      <c r="R370" s="205">
        <f>Q370*H370</f>
        <v>0</v>
      </c>
      <c r="S370" s="205">
        <v>1.3500000000000001E-3</v>
      </c>
      <c r="T370" s="206">
        <f>S370*H370</f>
        <v>5.6794500000000005E-2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207" t="s">
        <v>257</v>
      </c>
      <c r="AT370" s="207" t="s">
        <v>167</v>
      </c>
      <c r="AU370" s="207" t="s">
        <v>94</v>
      </c>
      <c r="AY370" s="17" t="s">
        <v>165</v>
      </c>
      <c r="BE370" s="208">
        <f>IF(N370="základná",J370,0)</f>
        <v>0</v>
      </c>
      <c r="BF370" s="208">
        <f>IF(N370="znížená",J370,0)</f>
        <v>66.89</v>
      </c>
      <c r="BG370" s="208">
        <f>IF(N370="zákl. prenesená",J370,0)</f>
        <v>0</v>
      </c>
      <c r="BH370" s="208">
        <f>IF(N370="zníž. prenesená",J370,0)</f>
        <v>0</v>
      </c>
      <c r="BI370" s="208">
        <f>IF(N370="nulová",J370,0)</f>
        <v>0</v>
      </c>
      <c r="BJ370" s="17" t="s">
        <v>94</v>
      </c>
      <c r="BK370" s="208">
        <f>ROUND(I370*H370,2)</f>
        <v>66.89</v>
      </c>
      <c r="BL370" s="17" t="s">
        <v>257</v>
      </c>
      <c r="BM370" s="207" t="s">
        <v>490</v>
      </c>
    </row>
    <row r="371" spans="1:65" s="13" customFormat="1" ht="11.25">
      <c r="B371" s="209"/>
      <c r="C371" s="210"/>
      <c r="D371" s="211" t="s">
        <v>173</v>
      </c>
      <c r="E371" s="212" t="s">
        <v>1</v>
      </c>
      <c r="F371" s="213" t="s">
        <v>291</v>
      </c>
      <c r="G371" s="210"/>
      <c r="H371" s="212" t="s">
        <v>1</v>
      </c>
      <c r="I371" s="210"/>
      <c r="J371" s="210"/>
      <c r="K371" s="210"/>
      <c r="L371" s="214"/>
      <c r="M371" s="215"/>
      <c r="N371" s="216"/>
      <c r="O371" s="216"/>
      <c r="P371" s="216"/>
      <c r="Q371" s="216"/>
      <c r="R371" s="216"/>
      <c r="S371" s="216"/>
      <c r="T371" s="217"/>
      <c r="AT371" s="218" t="s">
        <v>173</v>
      </c>
      <c r="AU371" s="218" t="s">
        <v>94</v>
      </c>
      <c r="AV371" s="13" t="s">
        <v>81</v>
      </c>
      <c r="AW371" s="13" t="s">
        <v>29</v>
      </c>
      <c r="AX371" s="13" t="s">
        <v>73</v>
      </c>
      <c r="AY371" s="218" t="s">
        <v>165</v>
      </c>
    </row>
    <row r="372" spans="1:65" s="14" customFormat="1" ht="11.25">
      <c r="B372" s="219"/>
      <c r="C372" s="220"/>
      <c r="D372" s="211" t="s">
        <v>173</v>
      </c>
      <c r="E372" s="221" t="s">
        <v>1</v>
      </c>
      <c r="F372" s="222" t="s">
        <v>491</v>
      </c>
      <c r="G372" s="220"/>
      <c r="H372" s="223">
        <v>3.54</v>
      </c>
      <c r="I372" s="220"/>
      <c r="J372" s="220"/>
      <c r="K372" s="220"/>
      <c r="L372" s="224"/>
      <c r="M372" s="225"/>
      <c r="N372" s="226"/>
      <c r="O372" s="226"/>
      <c r="P372" s="226"/>
      <c r="Q372" s="226"/>
      <c r="R372" s="226"/>
      <c r="S372" s="226"/>
      <c r="T372" s="227"/>
      <c r="AT372" s="228" t="s">
        <v>173</v>
      </c>
      <c r="AU372" s="228" t="s">
        <v>94</v>
      </c>
      <c r="AV372" s="14" t="s">
        <v>94</v>
      </c>
      <c r="AW372" s="14" t="s">
        <v>29</v>
      </c>
      <c r="AX372" s="14" t="s">
        <v>73</v>
      </c>
      <c r="AY372" s="228" t="s">
        <v>165</v>
      </c>
    </row>
    <row r="373" spans="1:65" s="13" customFormat="1" ht="11.25">
      <c r="B373" s="209"/>
      <c r="C373" s="210"/>
      <c r="D373" s="211" t="s">
        <v>173</v>
      </c>
      <c r="E373" s="212" t="s">
        <v>1</v>
      </c>
      <c r="F373" s="213" t="s">
        <v>292</v>
      </c>
      <c r="G373" s="210"/>
      <c r="H373" s="212" t="s">
        <v>1</v>
      </c>
      <c r="I373" s="210"/>
      <c r="J373" s="210"/>
      <c r="K373" s="210"/>
      <c r="L373" s="214"/>
      <c r="M373" s="215"/>
      <c r="N373" s="216"/>
      <c r="O373" s="216"/>
      <c r="P373" s="216"/>
      <c r="Q373" s="216"/>
      <c r="R373" s="216"/>
      <c r="S373" s="216"/>
      <c r="T373" s="217"/>
      <c r="AT373" s="218" t="s">
        <v>173</v>
      </c>
      <c r="AU373" s="218" t="s">
        <v>94</v>
      </c>
      <c r="AV373" s="13" t="s">
        <v>81</v>
      </c>
      <c r="AW373" s="13" t="s">
        <v>29</v>
      </c>
      <c r="AX373" s="13" t="s">
        <v>73</v>
      </c>
      <c r="AY373" s="218" t="s">
        <v>165</v>
      </c>
    </row>
    <row r="374" spans="1:65" s="14" customFormat="1" ht="11.25">
      <c r="B374" s="219"/>
      <c r="C374" s="220"/>
      <c r="D374" s="211" t="s">
        <v>173</v>
      </c>
      <c r="E374" s="221" t="s">
        <v>1</v>
      </c>
      <c r="F374" s="222" t="s">
        <v>492</v>
      </c>
      <c r="G374" s="220"/>
      <c r="H374" s="223">
        <v>26.3</v>
      </c>
      <c r="I374" s="220"/>
      <c r="J374" s="220"/>
      <c r="K374" s="220"/>
      <c r="L374" s="224"/>
      <c r="M374" s="225"/>
      <c r="N374" s="226"/>
      <c r="O374" s="226"/>
      <c r="P374" s="226"/>
      <c r="Q374" s="226"/>
      <c r="R374" s="226"/>
      <c r="S374" s="226"/>
      <c r="T374" s="227"/>
      <c r="AT374" s="228" t="s">
        <v>173</v>
      </c>
      <c r="AU374" s="228" t="s">
        <v>94</v>
      </c>
      <c r="AV374" s="14" t="s">
        <v>94</v>
      </c>
      <c r="AW374" s="14" t="s">
        <v>29</v>
      </c>
      <c r="AX374" s="14" t="s">
        <v>73</v>
      </c>
      <c r="AY374" s="228" t="s">
        <v>165</v>
      </c>
    </row>
    <row r="375" spans="1:65" s="13" customFormat="1" ht="11.25">
      <c r="B375" s="209"/>
      <c r="C375" s="210"/>
      <c r="D375" s="211" t="s">
        <v>173</v>
      </c>
      <c r="E375" s="212" t="s">
        <v>1</v>
      </c>
      <c r="F375" s="213" t="s">
        <v>253</v>
      </c>
      <c r="G375" s="210"/>
      <c r="H375" s="212" t="s">
        <v>1</v>
      </c>
      <c r="I375" s="210"/>
      <c r="J375" s="210"/>
      <c r="K375" s="210"/>
      <c r="L375" s="214"/>
      <c r="M375" s="215"/>
      <c r="N375" s="216"/>
      <c r="O375" s="216"/>
      <c r="P375" s="216"/>
      <c r="Q375" s="216"/>
      <c r="R375" s="216"/>
      <c r="S375" s="216"/>
      <c r="T375" s="217"/>
      <c r="AT375" s="218" t="s">
        <v>173</v>
      </c>
      <c r="AU375" s="218" t="s">
        <v>94</v>
      </c>
      <c r="AV375" s="13" t="s">
        <v>81</v>
      </c>
      <c r="AW375" s="13" t="s">
        <v>29</v>
      </c>
      <c r="AX375" s="13" t="s">
        <v>73</v>
      </c>
      <c r="AY375" s="218" t="s">
        <v>165</v>
      </c>
    </row>
    <row r="376" spans="1:65" s="14" customFormat="1" ht="11.25">
      <c r="B376" s="219"/>
      <c r="C376" s="220"/>
      <c r="D376" s="211" t="s">
        <v>173</v>
      </c>
      <c r="E376" s="221" t="s">
        <v>1</v>
      </c>
      <c r="F376" s="222" t="s">
        <v>493</v>
      </c>
      <c r="G376" s="220"/>
      <c r="H376" s="223">
        <v>12.23</v>
      </c>
      <c r="I376" s="220"/>
      <c r="J376" s="220"/>
      <c r="K376" s="220"/>
      <c r="L376" s="224"/>
      <c r="M376" s="225"/>
      <c r="N376" s="226"/>
      <c r="O376" s="226"/>
      <c r="P376" s="226"/>
      <c r="Q376" s="226"/>
      <c r="R376" s="226"/>
      <c r="S376" s="226"/>
      <c r="T376" s="227"/>
      <c r="AT376" s="228" t="s">
        <v>173</v>
      </c>
      <c r="AU376" s="228" t="s">
        <v>94</v>
      </c>
      <c r="AV376" s="14" t="s">
        <v>94</v>
      </c>
      <c r="AW376" s="14" t="s">
        <v>29</v>
      </c>
      <c r="AX376" s="14" t="s">
        <v>73</v>
      </c>
      <c r="AY376" s="228" t="s">
        <v>165</v>
      </c>
    </row>
    <row r="377" spans="1:65" s="15" customFormat="1" ht="11.25">
      <c r="B377" s="229"/>
      <c r="C377" s="230"/>
      <c r="D377" s="211" t="s">
        <v>173</v>
      </c>
      <c r="E377" s="231" t="s">
        <v>1</v>
      </c>
      <c r="F377" s="232" t="s">
        <v>176</v>
      </c>
      <c r="G377" s="230"/>
      <c r="H377" s="233">
        <v>42.07</v>
      </c>
      <c r="I377" s="230"/>
      <c r="J377" s="230"/>
      <c r="K377" s="230"/>
      <c r="L377" s="234"/>
      <c r="M377" s="235"/>
      <c r="N377" s="236"/>
      <c r="O377" s="236"/>
      <c r="P377" s="236"/>
      <c r="Q377" s="236"/>
      <c r="R377" s="236"/>
      <c r="S377" s="236"/>
      <c r="T377" s="237"/>
      <c r="AT377" s="238" t="s">
        <v>173</v>
      </c>
      <c r="AU377" s="238" t="s">
        <v>94</v>
      </c>
      <c r="AV377" s="15" t="s">
        <v>171</v>
      </c>
      <c r="AW377" s="15" t="s">
        <v>29</v>
      </c>
      <c r="AX377" s="15" t="s">
        <v>81</v>
      </c>
      <c r="AY377" s="238" t="s">
        <v>165</v>
      </c>
    </row>
    <row r="378" spans="1:65" s="2" customFormat="1" ht="24.2" customHeight="1">
      <c r="A378" s="31"/>
      <c r="B378" s="32"/>
      <c r="C378" s="196" t="s">
        <v>494</v>
      </c>
      <c r="D378" s="196" t="s">
        <v>167</v>
      </c>
      <c r="E378" s="197" t="s">
        <v>495</v>
      </c>
      <c r="F378" s="198" t="s">
        <v>496</v>
      </c>
      <c r="G378" s="199" t="s">
        <v>220</v>
      </c>
      <c r="H378" s="200">
        <v>33.012</v>
      </c>
      <c r="I378" s="201">
        <v>1.58</v>
      </c>
      <c r="J378" s="201">
        <f>ROUND(I378*H378,2)</f>
        <v>52.16</v>
      </c>
      <c r="K378" s="202"/>
      <c r="L378" s="36"/>
      <c r="M378" s="203" t="s">
        <v>1</v>
      </c>
      <c r="N378" s="204" t="s">
        <v>39</v>
      </c>
      <c r="O378" s="205">
        <v>8.5999999999999993E-2</v>
      </c>
      <c r="P378" s="205">
        <f>O378*H378</f>
        <v>2.839032</v>
      </c>
      <c r="Q378" s="205">
        <v>0</v>
      </c>
      <c r="R378" s="205">
        <f>Q378*H378</f>
        <v>0</v>
      </c>
      <c r="S378" s="205">
        <v>2.3E-3</v>
      </c>
      <c r="T378" s="206">
        <f>S378*H378</f>
        <v>7.5927599999999998E-2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207" t="s">
        <v>257</v>
      </c>
      <c r="AT378" s="207" t="s">
        <v>167</v>
      </c>
      <c r="AU378" s="207" t="s">
        <v>94</v>
      </c>
      <c r="AY378" s="17" t="s">
        <v>165</v>
      </c>
      <c r="BE378" s="208">
        <f>IF(N378="základná",J378,0)</f>
        <v>0</v>
      </c>
      <c r="BF378" s="208">
        <f>IF(N378="znížená",J378,0)</f>
        <v>52.16</v>
      </c>
      <c r="BG378" s="208">
        <f>IF(N378="zákl. prenesená",J378,0)</f>
        <v>0</v>
      </c>
      <c r="BH378" s="208">
        <f>IF(N378="zníž. prenesená",J378,0)</f>
        <v>0</v>
      </c>
      <c r="BI378" s="208">
        <f>IF(N378="nulová",J378,0)</f>
        <v>0</v>
      </c>
      <c r="BJ378" s="17" t="s">
        <v>94</v>
      </c>
      <c r="BK378" s="208">
        <f>ROUND(I378*H378,2)</f>
        <v>52.16</v>
      </c>
      <c r="BL378" s="17" t="s">
        <v>257</v>
      </c>
      <c r="BM378" s="207" t="s">
        <v>497</v>
      </c>
    </row>
    <row r="379" spans="1:65" s="13" customFormat="1" ht="11.25">
      <c r="B379" s="209"/>
      <c r="C379" s="210"/>
      <c r="D379" s="211" t="s">
        <v>173</v>
      </c>
      <c r="E379" s="212" t="s">
        <v>1</v>
      </c>
      <c r="F379" s="213" t="s">
        <v>498</v>
      </c>
      <c r="G379" s="210"/>
      <c r="H379" s="212" t="s">
        <v>1</v>
      </c>
      <c r="I379" s="210"/>
      <c r="J379" s="210"/>
      <c r="K379" s="210"/>
      <c r="L379" s="214"/>
      <c r="M379" s="215"/>
      <c r="N379" s="216"/>
      <c r="O379" s="216"/>
      <c r="P379" s="216"/>
      <c r="Q379" s="216"/>
      <c r="R379" s="216"/>
      <c r="S379" s="216"/>
      <c r="T379" s="217"/>
      <c r="AT379" s="218" t="s">
        <v>173</v>
      </c>
      <c r="AU379" s="218" t="s">
        <v>94</v>
      </c>
      <c r="AV379" s="13" t="s">
        <v>81</v>
      </c>
      <c r="AW379" s="13" t="s">
        <v>29</v>
      </c>
      <c r="AX379" s="13" t="s">
        <v>73</v>
      </c>
      <c r="AY379" s="218" t="s">
        <v>165</v>
      </c>
    </row>
    <row r="380" spans="1:65" s="14" customFormat="1" ht="11.25">
      <c r="B380" s="219"/>
      <c r="C380" s="220"/>
      <c r="D380" s="211" t="s">
        <v>173</v>
      </c>
      <c r="E380" s="221" t="s">
        <v>1</v>
      </c>
      <c r="F380" s="222" t="s">
        <v>499</v>
      </c>
      <c r="G380" s="220"/>
      <c r="H380" s="223">
        <v>33.012</v>
      </c>
      <c r="I380" s="220"/>
      <c r="J380" s="220"/>
      <c r="K380" s="220"/>
      <c r="L380" s="224"/>
      <c r="M380" s="225"/>
      <c r="N380" s="226"/>
      <c r="O380" s="226"/>
      <c r="P380" s="226"/>
      <c r="Q380" s="226"/>
      <c r="R380" s="226"/>
      <c r="S380" s="226"/>
      <c r="T380" s="227"/>
      <c r="AT380" s="228" t="s">
        <v>173</v>
      </c>
      <c r="AU380" s="228" t="s">
        <v>94</v>
      </c>
      <c r="AV380" s="14" t="s">
        <v>94</v>
      </c>
      <c r="AW380" s="14" t="s">
        <v>29</v>
      </c>
      <c r="AX380" s="14" t="s">
        <v>73</v>
      </c>
      <c r="AY380" s="228" t="s">
        <v>165</v>
      </c>
    </row>
    <row r="381" spans="1:65" s="15" customFormat="1" ht="11.25">
      <c r="B381" s="229"/>
      <c r="C381" s="230"/>
      <c r="D381" s="211" t="s">
        <v>173</v>
      </c>
      <c r="E381" s="231" t="s">
        <v>1</v>
      </c>
      <c r="F381" s="232" t="s">
        <v>176</v>
      </c>
      <c r="G381" s="230"/>
      <c r="H381" s="233">
        <v>33.012</v>
      </c>
      <c r="I381" s="230"/>
      <c r="J381" s="230"/>
      <c r="K381" s="230"/>
      <c r="L381" s="234"/>
      <c r="M381" s="235"/>
      <c r="N381" s="236"/>
      <c r="O381" s="236"/>
      <c r="P381" s="236"/>
      <c r="Q381" s="236"/>
      <c r="R381" s="236"/>
      <c r="S381" s="236"/>
      <c r="T381" s="237"/>
      <c r="AT381" s="238" t="s">
        <v>173</v>
      </c>
      <c r="AU381" s="238" t="s">
        <v>94</v>
      </c>
      <c r="AV381" s="15" t="s">
        <v>171</v>
      </c>
      <c r="AW381" s="15" t="s">
        <v>29</v>
      </c>
      <c r="AX381" s="15" t="s">
        <v>81</v>
      </c>
      <c r="AY381" s="238" t="s">
        <v>165</v>
      </c>
    </row>
    <row r="382" spans="1:65" s="2" customFormat="1" ht="24.2" customHeight="1">
      <c r="A382" s="31"/>
      <c r="B382" s="32"/>
      <c r="C382" s="196" t="s">
        <v>500</v>
      </c>
      <c r="D382" s="196" t="s">
        <v>167</v>
      </c>
      <c r="E382" s="197" t="s">
        <v>501</v>
      </c>
      <c r="F382" s="198" t="s">
        <v>502</v>
      </c>
      <c r="G382" s="199" t="s">
        <v>289</v>
      </c>
      <c r="H382" s="200">
        <v>45.475999999999999</v>
      </c>
      <c r="I382" s="201">
        <v>1.4</v>
      </c>
      <c r="J382" s="201">
        <f>ROUND(I382*H382,2)</f>
        <v>63.67</v>
      </c>
      <c r="K382" s="202"/>
      <c r="L382" s="36"/>
      <c r="M382" s="203" t="s">
        <v>1</v>
      </c>
      <c r="N382" s="204" t="s">
        <v>39</v>
      </c>
      <c r="O382" s="205">
        <v>6.6000000000000003E-2</v>
      </c>
      <c r="P382" s="205">
        <f>O382*H382</f>
        <v>3.0014159999999999</v>
      </c>
      <c r="Q382" s="205">
        <v>0</v>
      </c>
      <c r="R382" s="205">
        <f>Q382*H382</f>
        <v>0</v>
      </c>
      <c r="S382" s="205">
        <v>1.8699999999999999E-3</v>
      </c>
      <c r="T382" s="206">
        <f>S382*H382</f>
        <v>8.5040119999999997E-2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207" t="s">
        <v>257</v>
      </c>
      <c r="AT382" s="207" t="s">
        <v>167</v>
      </c>
      <c r="AU382" s="207" t="s">
        <v>94</v>
      </c>
      <c r="AY382" s="17" t="s">
        <v>165</v>
      </c>
      <c r="BE382" s="208">
        <f>IF(N382="základná",J382,0)</f>
        <v>0</v>
      </c>
      <c r="BF382" s="208">
        <f>IF(N382="znížená",J382,0)</f>
        <v>63.67</v>
      </c>
      <c r="BG382" s="208">
        <f>IF(N382="zákl. prenesená",J382,0)</f>
        <v>0</v>
      </c>
      <c r="BH382" s="208">
        <f>IF(N382="zníž. prenesená",J382,0)</f>
        <v>0</v>
      </c>
      <c r="BI382" s="208">
        <f>IF(N382="nulová",J382,0)</f>
        <v>0</v>
      </c>
      <c r="BJ382" s="17" t="s">
        <v>94</v>
      </c>
      <c r="BK382" s="208">
        <f>ROUND(I382*H382,2)</f>
        <v>63.67</v>
      </c>
      <c r="BL382" s="17" t="s">
        <v>257</v>
      </c>
      <c r="BM382" s="207" t="s">
        <v>503</v>
      </c>
    </row>
    <row r="383" spans="1:65" s="13" customFormat="1" ht="11.25">
      <c r="B383" s="209"/>
      <c r="C383" s="210"/>
      <c r="D383" s="211" t="s">
        <v>173</v>
      </c>
      <c r="E383" s="212" t="s">
        <v>1</v>
      </c>
      <c r="F383" s="213" t="s">
        <v>242</v>
      </c>
      <c r="G383" s="210"/>
      <c r="H383" s="212" t="s">
        <v>1</v>
      </c>
      <c r="I383" s="210"/>
      <c r="J383" s="210"/>
      <c r="K383" s="210"/>
      <c r="L383" s="214"/>
      <c r="M383" s="215"/>
      <c r="N383" s="216"/>
      <c r="O383" s="216"/>
      <c r="P383" s="216"/>
      <c r="Q383" s="216"/>
      <c r="R383" s="216"/>
      <c r="S383" s="216"/>
      <c r="T383" s="217"/>
      <c r="AT383" s="218" t="s">
        <v>173</v>
      </c>
      <c r="AU383" s="218" t="s">
        <v>94</v>
      </c>
      <c r="AV383" s="13" t="s">
        <v>81</v>
      </c>
      <c r="AW383" s="13" t="s">
        <v>29</v>
      </c>
      <c r="AX383" s="13" t="s">
        <v>73</v>
      </c>
      <c r="AY383" s="218" t="s">
        <v>165</v>
      </c>
    </row>
    <row r="384" spans="1:65" s="14" customFormat="1" ht="11.25">
      <c r="B384" s="219"/>
      <c r="C384" s="220"/>
      <c r="D384" s="211" t="s">
        <v>173</v>
      </c>
      <c r="E384" s="221" t="s">
        <v>1</v>
      </c>
      <c r="F384" s="222" t="s">
        <v>504</v>
      </c>
      <c r="G384" s="220"/>
      <c r="H384" s="223">
        <v>45.475999999999999</v>
      </c>
      <c r="I384" s="220"/>
      <c r="J384" s="220"/>
      <c r="K384" s="220"/>
      <c r="L384" s="224"/>
      <c r="M384" s="225"/>
      <c r="N384" s="226"/>
      <c r="O384" s="226"/>
      <c r="P384" s="226"/>
      <c r="Q384" s="226"/>
      <c r="R384" s="226"/>
      <c r="S384" s="226"/>
      <c r="T384" s="227"/>
      <c r="AT384" s="228" t="s">
        <v>173</v>
      </c>
      <c r="AU384" s="228" t="s">
        <v>94</v>
      </c>
      <c r="AV384" s="14" t="s">
        <v>94</v>
      </c>
      <c r="AW384" s="14" t="s">
        <v>29</v>
      </c>
      <c r="AX384" s="14" t="s">
        <v>73</v>
      </c>
      <c r="AY384" s="228" t="s">
        <v>165</v>
      </c>
    </row>
    <row r="385" spans="1:65" s="15" customFormat="1" ht="11.25">
      <c r="B385" s="229"/>
      <c r="C385" s="230"/>
      <c r="D385" s="211" t="s">
        <v>173</v>
      </c>
      <c r="E385" s="231" t="s">
        <v>1</v>
      </c>
      <c r="F385" s="232" t="s">
        <v>176</v>
      </c>
      <c r="G385" s="230"/>
      <c r="H385" s="233">
        <v>45.475999999999999</v>
      </c>
      <c r="I385" s="230"/>
      <c r="J385" s="230"/>
      <c r="K385" s="230"/>
      <c r="L385" s="234"/>
      <c r="M385" s="235"/>
      <c r="N385" s="236"/>
      <c r="O385" s="236"/>
      <c r="P385" s="236"/>
      <c r="Q385" s="236"/>
      <c r="R385" s="236"/>
      <c r="S385" s="236"/>
      <c r="T385" s="237"/>
      <c r="AT385" s="238" t="s">
        <v>173</v>
      </c>
      <c r="AU385" s="238" t="s">
        <v>94</v>
      </c>
      <c r="AV385" s="15" t="s">
        <v>171</v>
      </c>
      <c r="AW385" s="15" t="s">
        <v>29</v>
      </c>
      <c r="AX385" s="15" t="s">
        <v>81</v>
      </c>
      <c r="AY385" s="238" t="s">
        <v>165</v>
      </c>
    </row>
    <row r="386" spans="1:65" s="12" customFormat="1" ht="22.9" customHeight="1">
      <c r="B386" s="181"/>
      <c r="C386" s="182"/>
      <c r="D386" s="183" t="s">
        <v>72</v>
      </c>
      <c r="E386" s="194" t="s">
        <v>505</v>
      </c>
      <c r="F386" s="194" t="s">
        <v>506</v>
      </c>
      <c r="G386" s="182"/>
      <c r="H386" s="182"/>
      <c r="I386" s="182"/>
      <c r="J386" s="195">
        <f>BK386</f>
        <v>3491.79</v>
      </c>
      <c r="K386" s="182"/>
      <c r="L386" s="186"/>
      <c r="M386" s="187"/>
      <c r="N386" s="188"/>
      <c r="O386" s="188"/>
      <c r="P386" s="189">
        <f>SUM(P387:P423)</f>
        <v>165.65521800000002</v>
      </c>
      <c r="Q386" s="188"/>
      <c r="R386" s="189">
        <f>SUM(R387:R423)</f>
        <v>0</v>
      </c>
      <c r="S386" s="188"/>
      <c r="T386" s="190">
        <f>SUM(T387:T423)</f>
        <v>6.2589504599999994</v>
      </c>
      <c r="AR386" s="191" t="s">
        <v>94</v>
      </c>
      <c r="AT386" s="192" t="s">
        <v>72</v>
      </c>
      <c r="AU386" s="192" t="s">
        <v>81</v>
      </c>
      <c r="AY386" s="191" t="s">
        <v>165</v>
      </c>
      <c r="BK386" s="193">
        <f>SUM(BK387:BK423)</f>
        <v>3491.79</v>
      </c>
    </row>
    <row r="387" spans="1:65" s="2" customFormat="1" ht="24.2" customHeight="1">
      <c r="A387" s="31"/>
      <c r="B387" s="32"/>
      <c r="C387" s="196" t="s">
        <v>507</v>
      </c>
      <c r="D387" s="196" t="s">
        <v>167</v>
      </c>
      <c r="E387" s="197" t="s">
        <v>508</v>
      </c>
      <c r="F387" s="198" t="s">
        <v>509</v>
      </c>
      <c r="G387" s="199" t="s">
        <v>170</v>
      </c>
      <c r="H387" s="200">
        <v>49.127000000000002</v>
      </c>
      <c r="I387" s="201">
        <v>8.18</v>
      </c>
      <c r="J387" s="201">
        <f>ROUND(I387*H387,2)</f>
        <v>401.86</v>
      </c>
      <c r="K387" s="202"/>
      <c r="L387" s="36"/>
      <c r="M387" s="203" t="s">
        <v>1</v>
      </c>
      <c r="N387" s="204" t="s">
        <v>39</v>
      </c>
      <c r="O387" s="205">
        <v>0.38500000000000001</v>
      </c>
      <c r="P387" s="205">
        <f>O387*H387</f>
        <v>18.913895</v>
      </c>
      <c r="Q387" s="205">
        <v>0</v>
      </c>
      <c r="R387" s="205">
        <f>Q387*H387</f>
        <v>0</v>
      </c>
      <c r="S387" s="205">
        <v>1.098E-2</v>
      </c>
      <c r="T387" s="206">
        <f>S387*H387</f>
        <v>0.53941446000000004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207" t="s">
        <v>257</v>
      </c>
      <c r="AT387" s="207" t="s">
        <v>167</v>
      </c>
      <c r="AU387" s="207" t="s">
        <v>94</v>
      </c>
      <c r="AY387" s="17" t="s">
        <v>165</v>
      </c>
      <c r="BE387" s="208">
        <f>IF(N387="základná",J387,0)</f>
        <v>0</v>
      </c>
      <c r="BF387" s="208">
        <f>IF(N387="znížená",J387,0)</f>
        <v>401.86</v>
      </c>
      <c r="BG387" s="208">
        <f>IF(N387="zákl. prenesená",J387,0)</f>
        <v>0</v>
      </c>
      <c r="BH387" s="208">
        <f>IF(N387="zníž. prenesená",J387,0)</f>
        <v>0</v>
      </c>
      <c r="BI387" s="208">
        <f>IF(N387="nulová",J387,0)</f>
        <v>0</v>
      </c>
      <c r="BJ387" s="17" t="s">
        <v>94</v>
      </c>
      <c r="BK387" s="208">
        <f>ROUND(I387*H387,2)</f>
        <v>401.86</v>
      </c>
      <c r="BL387" s="17" t="s">
        <v>257</v>
      </c>
      <c r="BM387" s="207" t="s">
        <v>510</v>
      </c>
    </row>
    <row r="388" spans="1:65" s="13" customFormat="1" ht="11.25">
      <c r="B388" s="209"/>
      <c r="C388" s="210"/>
      <c r="D388" s="211" t="s">
        <v>173</v>
      </c>
      <c r="E388" s="212" t="s">
        <v>1</v>
      </c>
      <c r="F388" s="213" t="s">
        <v>511</v>
      </c>
      <c r="G388" s="210"/>
      <c r="H388" s="212" t="s">
        <v>1</v>
      </c>
      <c r="I388" s="210"/>
      <c r="J388" s="210"/>
      <c r="K388" s="210"/>
      <c r="L388" s="214"/>
      <c r="M388" s="215"/>
      <c r="N388" s="216"/>
      <c r="O388" s="216"/>
      <c r="P388" s="216"/>
      <c r="Q388" s="216"/>
      <c r="R388" s="216"/>
      <c r="S388" s="216"/>
      <c r="T388" s="217"/>
      <c r="AT388" s="218" t="s">
        <v>173</v>
      </c>
      <c r="AU388" s="218" t="s">
        <v>94</v>
      </c>
      <c r="AV388" s="13" t="s">
        <v>81</v>
      </c>
      <c r="AW388" s="13" t="s">
        <v>29</v>
      </c>
      <c r="AX388" s="13" t="s">
        <v>73</v>
      </c>
      <c r="AY388" s="218" t="s">
        <v>165</v>
      </c>
    </row>
    <row r="389" spans="1:65" s="14" customFormat="1" ht="11.25">
      <c r="B389" s="219"/>
      <c r="C389" s="220"/>
      <c r="D389" s="211" t="s">
        <v>173</v>
      </c>
      <c r="E389" s="221" t="s">
        <v>1</v>
      </c>
      <c r="F389" s="222" t="s">
        <v>512</v>
      </c>
      <c r="G389" s="220"/>
      <c r="H389" s="223">
        <v>12.789</v>
      </c>
      <c r="I389" s="220"/>
      <c r="J389" s="220"/>
      <c r="K389" s="220"/>
      <c r="L389" s="224"/>
      <c r="M389" s="225"/>
      <c r="N389" s="226"/>
      <c r="O389" s="226"/>
      <c r="P389" s="226"/>
      <c r="Q389" s="226"/>
      <c r="R389" s="226"/>
      <c r="S389" s="226"/>
      <c r="T389" s="227"/>
      <c r="AT389" s="228" t="s">
        <v>173</v>
      </c>
      <c r="AU389" s="228" t="s">
        <v>94</v>
      </c>
      <c r="AV389" s="14" t="s">
        <v>94</v>
      </c>
      <c r="AW389" s="14" t="s">
        <v>29</v>
      </c>
      <c r="AX389" s="14" t="s">
        <v>73</v>
      </c>
      <c r="AY389" s="228" t="s">
        <v>165</v>
      </c>
    </row>
    <row r="390" spans="1:65" s="14" customFormat="1" ht="11.25">
      <c r="B390" s="219"/>
      <c r="C390" s="220"/>
      <c r="D390" s="211" t="s">
        <v>173</v>
      </c>
      <c r="E390" s="221" t="s">
        <v>1</v>
      </c>
      <c r="F390" s="222" t="s">
        <v>513</v>
      </c>
      <c r="G390" s="220"/>
      <c r="H390" s="223">
        <v>36.338000000000001</v>
      </c>
      <c r="I390" s="220"/>
      <c r="J390" s="220"/>
      <c r="K390" s="220"/>
      <c r="L390" s="224"/>
      <c r="M390" s="225"/>
      <c r="N390" s="226"/>
      <c r="O390" s="226"/>
      <c r="P390" s="226"/>
      <c r="Q390" s="226"/>
      <c r="R390" s="226"/>
      <c r="S390" s="226"/>
      <c r="T390" s="227"/>
      <c r="AT390" s="228" t="s">
        <v>173</v>
      </c>
      <c r="AU390" s="228" t="s">
        <v>94</v>
      </c>
      <c r="AV390" s="14" t="s">
        <v>94</v>
      </c>
      <c r="AW390" s="14" t="s">
        <v>29</v>
      </c>
      <c r="AX390" s="14" t="s">
        <v>73</v>
      </c>
      <c r="AY390" s="228" t="s">
        <v>165</v>
      </c>
    </row>
    <row r="391" spans="1:65" s="15" customFormat="1" ht="11.25">
      <c r="B391" s="229"/>
      <c r="C391" s="230"/>
      <c r="D391" s="211" t="s">
        <v>173</v>
      </c>
      <c r="E391" s="231" t="s">
        <v>1</v>
      </c>
      <c r="F391" s="232" t="s">
        <v>176</v>
      </c>
      <c r="G391" s="230"/>
      <c r="H391" s="233">
        <v>49.127000000000002</v>
      </c>
      <c r="I391" s="230"/>
      <c r="J391" s="230"/>
      <c r="K391" s="230"/>
      <c r="L391" s="234"/>
      <c r="M391" s="235"/>
      <c r="N391" s="236"/>
      <c r="O391" s="236"/>
      <c r="P391" s="236"/>
      <c r="Q391" s="236"/>
      <c r="R391" s="236"/>
      <c r="S391" s="236"/>
      <c r="T391" s="237"/>
      <c r="AT391" s="238" t="s">
        <v>173</v>
      </c>
      <c r="AU391" s="238" t="s">
        <v>94</v>
      </c>
      <c r="AV391" s="15" t="s">
        <v>171</v>
      </c>
      <c r="AW391" s="15" t="s">
        <v>29</v>
      </c>
      <c r="AX391" s="15" t="s">
        <v>81</v>
      </c>
      <c r="AY391" s="238" t="s">
        <v>165</v>
      </c>
    </row>
    <row r="392" spans="1:65" s="2" customFormat="1" ht="24.2" customHeight="1">
      <c r="A392" s="31"/>
      <c r="B392" s="32"/>
      <c r="C392" s="196" t="s">
        <v>514</v>
      </c>
      <c r="D392" s="196" t="s">
        <v>167</v>
      </c>
      <c r="E392" s="197" t="s">
        <v>515</v>
      </c>
      <c r="F392" s="198" t="s">
        <v>516</v>
      </c>
      <c r="G392" s="199" t="s">
        <v>170</v>
      </c>
      <c r="H392" s="200">
        <v>49.127000000000002</v>
      </c>
      <c r="I392" s="201">
        <v>1.47</v>
      </c>
      <c r="J392" s="201">
        <f>ROUND(I392*H392,2)</f>
        <v>72.22</v>
      </c>
      <c r="K392" s="202"/>
      <c r="L392" s="36"/>
      <c r="M392" s="203" t="s">
        <v>1</v>
      </c>
      <c r="N392" s="204" t="s">
        <v>39</v>
      </c>
      <c r="O392" s="205">
        <v>6.9000000000000006E-2</v>
      </c>
      <c r="P392" s="205">
        <f>O392*H392</f>
        <v>3.3897630000000003</v>
      </c>
      <c r="Q392" s="205">
        <v>0</v>
      </c>
      <c r="R392" s="205">
        <f>Q392*H392</f>
        <v>0</v>
      </c>
      <c r="S392" s="205">
        <v>8.0000000000000002E-3</v>
      </c>
      <c r="T392" s="206">
        <f>S392*H392</f>
        <v>0.39301600000000003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207" t="s">
        <v>257</v>
      </c>
      <c r="AT392" s="207" t="s">
        <v>167</v>
      </c>
      <c r="AU392" s="207" t="s">
        <v>94</v>
      </c>
      <c r="AY392" s="17" t="s">
        <v>165</v>
      </c>
      <c r="BE392" s="208">
        <f>IF(N392="základná",J392,0)</f>
        <v>0</v>
      </c>
      <c r="BF392" s="208">
        <f>IF(N392="znížená",J392,0)</f>
        <v>72.22</v>
      </c>
      <c r="BG392" s="208">
        <f>IF(N392="zákl. prenesená",J392,0)</f>
        <v>0</v>
      </c>
      <c r="BH392" s="208">
        <f>IF(N392="zníž. prenesená",J392,0)</f>
        <v>0</v>
      </c>
      <c r="BI392" s="208">
        <f>IF(N392="nulová",J392,0)</f>
        <v>0</v>
      </c>
      <c r="BJ392" s="17" t="s">
        <v>94</v>
      </c>
      <c r="BK392" s="208">
        <f>ROUND(I392*H392,2)</f>
        <v>72.22</v>
      </c>
      <c r="BL392" s="17" t="s">
        <v>257</v>
      </c>
      <c r="BM392" s="207" t="s">
        <v>517</v>
      </c>
    </row>
    <row r="393" spans="1:65" s="2" customFormat="1" ht="24.2" customHeight="1">
      <c r="A393" s="31"/>
      <c r="B393" s="32"/>
      <c r="C393" s="196" t="s">
        <v>518</v>
      </c>
      <c r="D393" s="196" t="s">
        <v>167</v>
      </c>
      <c r="E393" s="197" t="s">
        <v>519</v>
      </c>
      <c r="F393" s="198" t="s">
        <v>520</v>
      </c>
      <c r="G393" s="199" t="s">
        <v>170</v>
      </c>
      <c r="H393" s="200">
        <v>286.64</v>
      </c>
      <c r="I393" s="201">
        <v>8.86</v>
      </c>
      <c r="J393" s="201">
        <f>ROUND(I393*H393,2)</f>
        <v>2539.63</v>
      </c>
      <c r="K393" s="202"/>
      <c r="L393" s="36"/>
      <c r="M393" s="203" t="s">
        <v>1</v>
      </c>
      <c r="N393" s="204" t="s">
        <v>39</v>
      </c>
      <c r="O393" s="205">
        <v>0.41699999999999998</v>
      </c>
      <c r="P393" s="205">
        <f>O393*H393</f>
        <v>119.52887999999999</v>
      </c>
      <c r="Q393" s="205">
        <v>0</v>
      </c>
      <c r="R393" s="205">
        <f>Q393*H393</f>
        <v>0</v>
      </c>
      <c r="S393" s="205">
        <v>0.01</v>
      </c>
      <c r="T393" s="206">
        <f>S393*H393</f>
        <v>2.8664000000000001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207" t="s">
        <v>257</v>
      </c>
      <c r="AT393" s="207" t="s">
        <v>167</v>
      </c>
      <c r="AU393" s="207" t="s">
        <v>94</v>
      </c>
      <c r="AY393" s="17" t="s">
        <v>165</v>
      </c>
      <c r="BE393" s="208">
        <f>IF(N393="základná",J393,0)</f>
        <v>0</v>
      </c>
      <c r="BF393" s="208">
        <f>IF(N393="znížená",J393,0)</f>
        <v>2539.63</v>
      </c>
      <c r="BG393" s="208">
        <f>IF(N393="zákl. prenesená",J393,0)</f>
        <v>0</v>
      </c>
      <c r="BH393" s="208">
        <f>IF(N393="zníž. prenesená",J393,0)</f>
        <v>0</v>
      </c>
      <c r="BI393" s="208">
        <f>IF(N393="nulová",J393,0)</f>
        <v>0</v>
      </c>
      <c r="BJ393" s="17" t="s">
        <v>94</v>
      </c>
      <c r="BK393" s="208">
        <f>ROUND(I393*H393,2)</f>
        <v>2539.63</v>
      </c>
      <c r="BL393" s="17" t="s">
        <v>257</v>
      </c>
      <c r="BM393" s="207" t="s">
        <v>521</v>
      </c>
    </row>
    <row r="394" spans="1:65" s="13" customFormat="1" ht="11.25">
      <c r="B394" s="209"/>
      <c r="C394" s="210"/>
      <c r="D394" s="211" t="s">
        <v>173</v>
      </c>
      <c r="E394" s="212" t="s">
        <v>1</v>
      </c>
      <c r="F394" s="213" t="s">
        <v>242</v>
      </c>
      <c r="G394" s="210"/>
      <c r="H394" s="212" t="s">
        <v>1</v>
      </c>
      <c r="I394" s="210"/>
      <c r="J394" s="210"/>
      <c r="K394" s="210"/>
      <c r="L394" s="214"/>
      <c r="M394" s="215"/>
      <c r="N394" s="216"/>
      <c r="O394" s="216"/>
      <c r="P394" s="216"/>
      <c r="Q394" s="216"/>
      <c r="R394" s="216"/>
      <c r="S394" s="216"/>
      <c r="T394" s="217"/>
      <c r="AT394" s="218" t="s">
        <v>173</v>
      </c>
      <c r="AU394" s="218" t="s">
        <v>94</v>
      </c>
      <c r="AV394" s="13" t="s">
        <v>81</v>
      </c>
      <c r="AW394" s="13" t="s">
        <v>29</v>
      </c>
      <c r="AX394" s="13" t="s">
        <v>73</v>
      </c>
      <c r="AY394" s="218" t="s">
        <v>165</v>
      </c>
    </row>
    <row r="395" spans="1:65" s="14" customFormat="1" ht="11.25">
      <c r="B395" s="219"/>
      <c r="C395" s="220"/>
      <c r="D395" s="211" t="s">
        <v>173</v>
      </c>
      <c r="E395" s="221" t="s">
        <v>1</v>
      </c>
      <c r="F395" s="222" t="s">
        <v>418</v>
      </c>
      <c r="G395" s="220"/>
      <c r="H395" s="223">
        <v>286.64</v>
      </c>
      <c r="I395" s="220"/>
      <c r="J395" s="220"/>
      <c r="K395" s="220"/>
      <c r="L395" s="224"/>
      <c r="M395" s="225"/>
      <c r="N395" s="226"/>
      <c r="O395" s="226"/>
      <c r="P395" s="226"/>
      <c r="Q395" s="226"/>
      <c r="R395" s="226"/>
      <c r="S395" s="226"/>
      <c r="T395" s="227"/>
      <c r="AT395" s="228" t="s">
        <v>173</v>
      </c>
      <c r="AU395" s="228" t="s">
        <v>94</v>
      </c>
      <c r="AV395" s="14" t="s">
        <v>94</v>
      </c>
      <c r="AW395" s="14" t="s">
        <v>29</v>
      </c>
      <c r="AX395" s="14" t="s">
        <v>73</v>
      </c>
      <c r="AY395" s="228" t="s">
        <v>165</v>
      </c>
    </row>
    <row r="396" spans="1:65" s="15" customFormat="1" ht="11.25">
      <c r="B396" s="229"/>
      <c r="C396" s="230"/>
      <c r="D396" s="211" t="s">
        <v>173</v>
      </c>
      <c r="E396" s="231" t="s">
        <v>1</v>
      </c>
      <c r="F396" s="232" t="s">
        <v>176</v>
      </c>
      <c r="G396" s="230"/>
      <c r="H396" s="233">
        <v>286.64</v>
      </c>
      <c r="I396" s="230"/>
      <c r="J396" s="230"/>
      <c r="K396" s="230"/>
      <c r="L396" s="234"/>
      <c r="M396" s="235"/>
      <c r="N396" s="236"/>
      <c r="O396" s="236"/>
      <c r="P396" s="236"/>
      <c r="Q396" s="236"/>
      <c r="R396" s="236"/>
      <c r="S396" s="236"/>
      <c r="T396" s="237"/>
      <c r="AT396" s="238" t="s">
        <v>173</v>
      </c>
      <c r="AU396" s="238" t="s">
        <v>94</v>
      </c>
      <c r="AV396" s="15" t="s">
        <v>171</v>
      </c>
      <c r="AW396" s="15" t="s">
        <v>29</v>
      </c>
      <c r="AX396" s="15" t="s">
        <v>81</v>
      </c>
      <c r="AY396" s="238" t="s">
        <v>165</v>
      </c>
    </row>
    <row r="397" spans="1:65" s="2" customFormat="1" ht="24.2" customHeight="1">
      <c r="A397" s="31"/>
      <c r="B397" s="32"/>
      <c r="C397" s="196" t="s">
        <v>522</v>
      </c>
      <c r="D397" s="196" t="s">
        <v>167</v>
      </c>
      <c r="E397" s="197" t="s">
        <v>523</v>
      </c>
      <c r="F397" s="198" t="s">
        <v>524</v>
      </c>
      <c r="G397" s="199" t="s">
        <v>170</v>
      </c>
      <c r="H397" s="200">
        <v>286.64</v>
      </c>
      <c r="I397" s="201">
        <v>1.32</v>
      </c>
      <c r="J397" s="201">
        <f>ROUND(I397*H397,2)</f>
        <v>378.36</v>
      </c>
      <c r="K397" s="202"/>
      <c r="L397" s="36"/>
      <c r="M397" s="203" t="s">
        <v>1</v>
      </c>
      <c r="N397" s="204" t="s">
        <v>39</v>
      </c>
      <c r="O397" s="205">
        <v>6.2E-2</v>
      </c>
      <c r="P397" s="205">
        <f>O397*H397</f>
        <v>17.77168</v>
      </c>
      <c r="Q397" s="205">
        <v>0</v>
      </c>
      <c r="R397" s="205">
        <f>Q397*H397</f>
        <v>0</v>
      </c>
      <c r="S397" s="205">
        <v>8.0000000000000002E-3</v>
      </c>
      <c r="T397" s="206">
        <f>S397*H397</f>
        <v>2.29312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207" t="s">
        <v>257</v>
      </c>
      <c r="AT397" s="207" t="s">
        <v>167</v>
      </c>
      <c r="AU397" s="207" t="s">
        <v>94</v>
      </c>
      <c r="AY397" s="17" t="s">
        <v>165</v>
      </c>
      <c r="BE397" s="208">
        <f>IF(N397="základná",J397,0)</f>
        <v>0</v>
      </c>
      <c r="BF397" s="208">
        <f>IF(N397="znížená",J397,0)</f>
        <v>378.36</v>
      </c>
      <c r="BG397" s="208">
        <f>IF(N397="zákl. prenesená",J397,0)</f>
        <v>0</v>
      </c>
      <c r="BH397" s="208">
        <f>IF(N397="zníž. prenesená",J397,0)</f>
        <v>0</v>
      </c>
      <c r="BI397" s="208">
        <f>IF(N397="nulová",J397,0)</f>
        <v>0</v>
      </c>
      <c r="BJ397" s="17" t="s">
        <v>94</v>
      </c>
      <c r="BK397" s="208">
        <f>ROUND(I397*H397,2)</f>
        <v>378.36</v>
      </c>
      <c r="BL397" s="17" t="s">
        <v>257</v>
      </c>
      <c r="BM397" s="207" t="s">
        <v>525</v>
      </c>
    </row>
    <row r="398" spans="1:65" s="13" customFormat="1" ht="11.25">
      <c r="B398" s="209"/>
      <c r="C398" s="210"/>
      <c r="D398" s="211" t="s">
        <v>173</v>
      </c>
      <c r="E398" s="212" t="s">
        <v>1</v>
      </c>
      <c r="F398" s="213" t="s">
        <v>242</v>
      </c>
      <c r="G398" s="210"/>
      <c r="H398" s="212" t="s">
        <v>1</v>
      </c>
      <c r="I398" s="210"/>
      <c r="J398" s="210"/>
      <c r="K398" s="210"/>
      <c r="L398" s="214"/>
      <c r="M398" s="215"/>
      <c r="N398" s="216"/>
      <c r="O398" s="216"/>
      <c r="P398" s="216"/>
      <c r="Q398" s="216"/>
      <c r="R398" s="216"/>
      <c r="S398" s="216"/>
      <c r="T398" s="217"/>
      <c r="AT398" s="218" t="s">
        <v>173</v>
      </c>
      <c r="AU398" s="218" t="s">
        <v>94</v>
      </c>
      <c r="AV398" s="13" t="s">
        <v>81</v>
      </c>
      <c r="AW398" s="13" t="s">
        <v>29</v>
      </c>
      <c r="AX398" s="13" t="s">
        <v>73</v>
      </c>
      <c r="AY398" s="218" t="s">
        <v>165</v>
      </c>
    </row>
    <row r="399" spans="1:65" s="14" customFormat="1" ht="11.25">
      <c r="B399" s="219"/>
      <c r="C399" s="220"/>
      <c r="D399" s="211" t="s">
        <v>173</v>
      </c>
      <c r="E399" s="221" t="s">
        <v>1</v>
      </c>
      <c r="F399" s="222" t="s">
        <v>418</v>
      </c>
      <c r="G399" s="220"/>
      <c r="H399" s="223">
        <v>286.64</v>
      </c>
      <c r="I399" s="220"/>
      <c r="J399" s="220"/>
      <c r="K399" s="220"/>
      <c r="L399" s="224"/>
      <c r="M399" s="225"/>
      <c r="N399" s="226"/>
      <c r="O399" s="226"/>
      <c r="P399" s="226"/>
      <c r="Q399" s="226"/>
      <c r="R399" s="226"/>
      <c r="S399" s="226"/>
      <c r="T399" s="227"/>
      <c r="AT399" s="228" t="s">
        <v>173</v>
      </c>
      <c r="AU399" s="228" t="s">
        <v>94</v>
      </c>
      <c r="AV399" s="14" t="s">
        <v>94</v>
      </c>
      <c r="AW399" s="14" t="s">
        <v>29</v>
      </c>
      <c r="AX399" s="14" t="s">
        <v>73</v>
      </c>
      <c r="AY399" s="228" t="s">
        <v>165</v>
      </c>
    </row>
    <row r="400" spans="1:65" s="15" customFormat="1" ht="11.25">
      <c r="B400" s="229"/>
      <c r="C400" s="230"/>
      <c r="D400" s="211" t="s">
        <v>173</v>
      </c>
      <c r="E400" s="231" t="s">
        <v>1</v>
      </c>
      <c r="F400" s="232" t="s">
        <v>176</v>
      </c>
      <c r="G400" s="230"/>
      <c r="H400" s="233">
        <v>286.64</v>
      </c>
      <c r="I400" s="230"/>
      <c r="J400" s="230"/>
      <c r="K400" s="230"/>
      <c r="L400" s="234"/>
      <c r="M400" s="235"/>
      <c r="N400" s="236"/>
      <c r="O400" s="236"/>
      <c r="P400" s="236"/>
      <c r="Q400" s="236"/>
      <c r="R400" s="236"/>
      <c r="S400" s="236"/>
      <c r="T400" s="237"/>
      <c r="AT400" s="238" t="s">
        <v>173</v>
      </c>
      <c r="AU400" s="238" t="s">
        <v>94</v>
      </c>
      <c r="AV400" s="15" t="s">
        <v>171</v>
      </c>
      <c r="AW400" s="15" t="s">
        <v>29</v>
      </c>
      <c r="AX400" s="15" t="s">
        <v>81</v>
      </c>
      <c r="AY400" s="238" t="s">
        <v>165</v>
      </c>
    </row>
    <row r="401" spans="1:65" s="2" customFormat="1" ht="24.2" customHeight="1">
      <c r="A401" s="31"/>
      <c r="B401" s="32"/>
      <c r="C401" s="196" t="s">
        <v>526</v>
      </c>
      <c r="D401" s="196" t="s">
        <v>167</v>
      </c>
      <c r="E401" s="197" t="s">
        <v>527</v>
      </c>
      <c r="F401" s="198" t="s">
        <v>528</v>
      </c>
      <c r="G401" s="199" t="s">
        <v>289</v>
      </c>
      <c r="H401" s="200">
        <v>17</v>
      </c>
      <c r="I401" s="201">
        <v>2.11</v>
      </c>
      <c r="J401" s="201">
        <f>ROUND(I401*H401,2)</f>
        <v>35.869999999999997</v>
      </c>
      <c r="K401" s="202"/>
      <c r="L401" s="36"/>
      <c r="M401" s="203" t="s">
        <v>1</v>
      </c>
      <c r="N401" s="204" t="s">
        <v>39</v>
      </c>
      <c r="O401" s="205">
        <v>0.115</v>
      </c>
      <c r="P401" s="205">
        <f>O401*H401</f>
        <v>1.9550000000000001</v>
      </c>
      <c r="Q401" s="205">
        <v>0</v>
      </c>
      <c r="R401" s="205">
        <f>Q401*H401</f>
        <v>0</v>
      </c>
      <c r="S401" s="205">
        <v>1E-3</v>
      </c>
      <c r="T401" s="206">
        <f>S401*H401</f>
        <v>1.7000000000000001E-2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207" t="s">
        <v>257</v>
      </c>
      <c r="AT401" s="207" t="s">
        <v>167</v>
      </c>
      <c r="AU401" s="207" t="s">
        <v>94</v>
      </c>
      <c r="AY401" s="17" t="s">
        <v>165</v>
      </c>
      <c r="BE401" s="208">
        <f>IF(N401="základná",J401,0)</f>
        <v>0</v>
      </c>
      <c r="BF401" s="208">
        <f>IF(N401="znížená",J401,0)</f>
        <v>35.869999999999997</v>
      </c>
      <c r="BG401" s="208">
        <f>IF(N401="zákl. prenesená",J401,0)</f>
        <v>0</v>
      </c>
      <c r="BH401" s="208">
        <f>IF(N401="zníž. prenesená",J401,0)</f>
        <v>0</v>
      </c>
      <c r="BI401" s="208">
        <f>IF(N401="nulová",J401,0)</f>
        <v>0</v>
      </c>
      <c r="BJ401" s="17" t="s">
        <v>94</v>
      </c>
      <c r="BK401" s="208">
        <f>ROUND(I401*H401,2)</f>
        <v>35.869999999999997</v>
      </c>
      <c r="BL401" s="17" t="s">
        <v>257</v>
      </c>
      <c r="BM401" s="207" t="s">
        <v>529</v>
      </c>
    </row>
    <row r="402" spans="1:65" s="13" customFormat="1" ht="11.25">
      <c r="B402" s="209"/>
      <c r="C402" s="210"/>
      <c r="D402" s="211" t="s">
        <v>173</v>
      </c>
      <c r="E402" s="212" t="s">
        <v>1</v>
      </c>
      <c r="F402" s="213" t="s">
        <v>292</v>
      </c>
      <c r="G402" s="210"/>
      <c r="H402" s="212" t="s">
        <v>1</v>
      </c>
      <c r="I402" s="210"/>
      <c r="J402" s="210"/>
      <c r="K402" s="210"/>
      <c r="L402" s="214"/>
      <c r="M402" s="215"/>
      <c r="N402" s="216"/>
      <c r="O402" s="216"/>
      <c r="P402" s="216"/>
      <c r="Q402" s="216"/>
      <c r="R402" s="216"/>
      <c r="S402" s="216"/>
      <c r="T402" s="217"/>
      <c r="AT402" s="218" t="s">
        <v>173</v>
      </c>
      <c r="AU402" s="218" t="s">
        <v>94</v>
      </c>
      <c r="AV402" s="13" t="s">
        <v>81</v>
      </c>
      <c r="AW402" s="13" t="s">
        <v>29</v>
      </c>
      <c r="AX402" s="13" t="s">
        <v>73</v>
      </c>
      <c r="AY402" s="218" t="s">
        <v>165</v>
      </c>
    </row>
    <row r="403" spans="1:65" s="14" customFormat="1" ht="11.25">
      <c r="B403" s="219"/>
      <c r="C403" s="220"/>
      <c r="D403" s="211" t="s">
        <v>173</v>
      </c>
      <c r="E403" s="221" t="s">
        <v>1</v>
      </c>
      <c r="F403" s="222" t="s">
        <v>267</v>
      </c>
      <c r="G403" s="220"/>
      <c r="H403" s="223">
        <v>17</v>
      </c>
      <c r="I403" s="220"/>
      <c r="J403" s="220"/>
      <c r="K403" s="220"/>
      <c r="L403" s="224"/>
      <c r="M403" s="225"/>
      <c r="N403" s="226"/>
      <c r="O403" s="226"/>
      <c r="P403" s="226"/>
      <c r="Q403" s="226"/>
      <c r="R403" s="226"/>
      <c r="S403" s="226"/>
      <c r="T403" s="227"/>
      <c r="AT403" s="228" t="s">
        <v>173</v>
      </c>
      <c r="AU403" s="228" t="s">
        <v>94</v>
      </c>
      <c r="AV403" s="14" t="s">
        <v>94</v>
      </c>
      <c r="AW403" s="14" t="s">
        <v>29</v>
      </c>
      <c r="AX403" s="14" t="s">
        <v>73</v>
      </c>
      <c r="AY403" s="228" t="s">
        <v>165</v>
      </c>
    </row>
    <row r="404" spans="1:65" s="15" customFormat="1" ht="11.25">
      <c r="B404" s="229"/>
      <c r="C404" s="230"/>
      <c r="D404" s="211" t="s">
        <v>173</v>
      </c>
      <c r="E404" s="231" t="s">
        <v>1</v>
      </c>
      <c r="F404" s="232" t="s">
        <v>176</v>
      </c>
      <c r="G404" s="230"/>
      <c r="H404" s="233">
        <v>17</v>
      </c>
      <c r="I404" s="230"/>
      <c r="J404" s="230"/>
      <c r="K404" s="230"/>
      <c r="L404" s="234"/>
      <c r="M404" s="235"/>
      <c r="N404" s="236"/>
      <c r="O404" s="236"/>
      <c r="P404" s="236"/>
      <c r="Q404" s="236"/>
      <c r="R404" s="236"/>
      <c r="S404" s="236"/>
      <c r="T404" s="237"/>
      <c r="AT404" s="238" t="s">
        <v>173</v>
      </c>
      <c r="AU404" s="238" t="s">
        <v>94</v>
      </c>
      <c r="AV404" s="15" t="s">
        <v>171</v>
      </c>
      <c r="AW404" s="15" t="s">
        <v>29</v>
      </c>
      <c r="AX404" s="15" t="s">
        <v>81</v>
      </c>
      <c r="AY404" s="238" t="s">
        <v>165</v>
      </c>
    </row>
    <row r="405" spans="1:65" s="2" customFormat="1" ht="24.2" customHeight="1">
      <c r="A405" s="31"/>
      <c r="B405" s="32"/>
      <c r="C405" s="196" t="s">
        <v>530</v>
      </c>
      <c r="D405" s="196" t="s">
        <v>167</v>
      </c>
      <c r="E405" s="197" t="s">
        <v>531</v>
      </c>
      <c r="F405" s="198" t="s">
        <v>532</v>
      </c>
      <c r="G405" s="199" t="s">
        <v>289</v>
      </c>
      <c r="H405" s="200">
        <v>1</v>
      </c>
      <c r="I405" s="201">
        <v>2.87</v>
      </c>
      <c r="J405" s="201">
        <f>ROUND(I405*H405,2)</f>
        <v>2.87</v>
      </c>
      <c r="K405" s="202"/>
      <c r="L405" s="36"/>
      <c r="M405" s="203" t="s">
        <v>1</v>
      </c>
      <c r="N405" s="204" t="s">
        <v>39</v>
      </c>
      <c r="O405" s="205">
        <v>0.156</v>
      </c>
      <c r="P405" s="205">
        <f>O405*H405</f>
        <v>0.156</v>
      </c>
      <c r="Q405" s="205">
        <v>0</v>
      </c>
      <c r="R405" s="205">
        <f>Q405*H405</f>
        <v>0</v>
      </c>
      <c r="S405" s="205">
        <v>2E-3</v>
      </c>
      <c r="T405" s="206">
        <f>S405*H405</f>
        <v>2E-3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207" t="s">
        <v>257</v>
      </c>
      <c r="AT405" s="207" t="s">
        <v>167</v>
      </c>
      <c r="AU405" s="207" t="s">
        <v>94</v>
      </c>
      <c r="AY405" s="17" t="s">
        <v>165</v>
      </c>
      <c r="BE405" s="208">
        <f>IF(N405="základná",J405,0)</f>
        <v>0</v>
      </c>
      <c r="BF405" s="208">
        <f>IF(N405="znížená",J405,0)</f>
        <v>2.87</v>
      </c>
      <c r="BG405" s="208">
        <f>IF(N405="zákl. prenesená",J405,0)</f>
        <v>0</v>
      </c>
      <c r="BH405" s="208">
        <f>IF(N405="zníž. prenesená",J405,0)</f>
        <v>0</v>
      </c>
      <c r="BI405" s="208">
        <f>IF(N405="nulová",J405,0)</f>
        <v>0</v>
      </c>
      <c r="BJ405" s="17" t="s">
        <v>94</v>
      </c>
      <c r="BK405" s="208">
        <f>ROUND(I405*H405,2)</f>
        <v>2.87</v>
      </c>
      <c r="BL405" s="17" t="s">
        <v>257</v>
      </c>
      <c r="BM405" s="207" t="s">
        <v>533</v>
      </c>
    </row>
    <row r="406" spans="1:65" s="13" customFormat="1" ht="11.25">
      <c r="B406" s="209"/>
      <c r="C406" s="210"/>
      <c r="D406" s="211" t="s">
        <v>173</v>
      </c>
      <c r="E406" s="212" t="s">
        <v>1</v>
      </c>
      <c r="F406" s="213" t="s">
        <v>292</v>
      </c>
      <c r="G406" s="210"/>
      <c r="H406" s="212" t="s">
        <v>1</v>
      </c>
      <c r="I406" s="210"/>
      <c r="J406" s="210"/>
      <c r="K406" s="210"/>
      <c r="L406" s="214"/>
      <c r="M406" s="215"/>
      <c r="N406" s="216"/>
      <c r="O406" s="216"/>
      <c r="P406" s="216"/>
      <c r="Q406" s="216"/>
      <c r="R406" s="216"/>
      <c r="S406" s="216"/>
      <c r="T406" s="217"/>
      <c r="AT406" s="218" t="s">
        <v>173</v>
      </c>
      <c r="AU406" s="218" t="s">
        <v>94</v>
      </c>
      <c r="AV406" s="13" t="s">
        <v>81</v>
      </c>
      <c r="AW406" s="13" t="s">
        <v>29</v>
      </c>
      <c r="AX406" s="13" t="s">
        <v>73</v>
      </c>
      <c r="AY406" s="218" t="s">
        <v>165</v>
      </c>
    </row>
    <row r="407" spans="1:65" s="14" customFormat="1" ht="11.25">
      <c r="B407" s="219"/>
      <c r="C407" s="220"/>
      <c r="D407" s="211" t="s">
        <v>173</v>
      </c>
      <c r="E407" s="221" t="s">
        <v>1</v>
      </c>
      <c r="F407" s="222" t="s">
        <v>81</v>
      </c>
      <c r="G407" s="220"/>
      <c r="H407" s="223">
        <v>1</v>
      </c>
      <c r="I407" s="220"/>
      <c r="J407" s="220"/>
      <c r="K407" s="220"/>
      <c r="L407" s="224"/>
      <c r="M407" s="225"/>
      <c r="N407" s="226"/>
      <c r="O407" s="226"/>
      <c r="P407" s="226"/>
      <c r="Q407" s="226"/>
      <c r="R407" s="226"/>
      <c r="S407" s="226"/>
      <c r="T407" s="227"/>
      <c r="AT407" s="228" t="s">
        <v>173</v>
      </c>
      <c r="AU407" s="228" t="s">
        <v>94</v>
      </c>
      <c r="AV407" s="14" t="s">
        <v>94</v>
      </c>
      <c r="AW407" s="14" t="s">
        <v>29</v>
      </c>
      <c r="AX407" s="14" t="s">
        <v>73</v>
      </c>
      <c r="AY407" s="228" t="s">
        <v>165</v>
      </c>
    </row>
    <row r="408" spans="1:65" s="15" customFormat="1" ht="11.25">
      <c r="B408" s="229"/>
      <c r="C408" s="230"/>
      <c r="D408" s="211" t="s">
        <v>173</v>
      </c>
      <c r="E408" s="231" t="s">
        <v>1</v>
      </c>
      <c r="F408" s="232" t="s">
        <v>176</v>
      </c>
      <c r="G408" s="230"/>
      <c r="H408" s="233">
        <v>1</v>
      </c>
      <c r="I408" s="230"/>
      <c r="J408" s="230"/>
      <c r="K408" s="230"/>
      <c r="L408" s="234"/>
      <c r="M408" s="235"/>
      <c r="N408" s="236"/>
      <c r="O408" s="236"/>
      <c r="P408" s="236"/>
      <c r="Q408" s="236"/>
      <c r="R408" s="236"/>
      <c r="S408" s="236"/>
      <c r="T408" s="237"/>
      <c r="AT408" s="238" t="s">
        <v>173</v>
      </c>
      <c r="AU408" s="238" t="s">
        <v>94</v>
      </c>
      <c r="AV408" s="15" t="s">
        <v>171</v>
      </c>
      <c r="AW408" s="15" t="s">
        <v>29</v>
      </c>
      <c r="AX408" s="15" t="s">
        <v>81</v>
      </c>
      <c r="AY408" s="238" t="s">
        <v>165</v>
      </c>
    </row>
    <row r="409" spans="1:65" s="2" customFormat="1" ht="24.2" customHeight="1">
      <c r="A409" s="31"/>
      <c r="B409" s="32"/>
      <c r="C409" s="196" t="s">
        <v>534</v>
      </c>
      <c r="D409" s="196" t="s">
        <v>167</v>
      </c>
      <c r="E409" s="197" t="s">
        <v>535</v>
      </c>
      <c r="F409" s="198" t="s">
        <v>536</v>
      </c>
      <c r="G409" s="199" t="s">
        <v>289</v>
      </c>
      <c r="H409" s="200">
        <v>12</v>
      </c>
      <c r="I409" s="201">
        <v>1.55</v>
      </c>
      <c r="J409" s="201">
        <f>ROUND(I409*H409,2)</f>
        <v>18.600000000000001</v>
      </c>
      <c r="K409" s="202"/>
      <c r="L409" s="36"/>
      <c r="M409" s="203" t="s">
        <v>1</v>
      </c>
      <c r="N409" s="204" t="s">
        <v>39</v>
      </c>
      <c r="O409" s="205">
        <v>0.1</v>
      </c>
      <c r="P409" s="205">
        <f>O409*H409</f>
        <v>1.2000000000000002</v>
      </c>
      <c r="Q409" s="205">
        <v>0</v>
      </c>
      <c r="R409" s="205">
        <f>Q409*H409</f>
        <v>0</v>
      </c>
      <c r="S409" s="205">
        <v>3.0000000000000001E-3</v>
      </c>
      <c r="T409" s="206">
        <f>S409*H409</f>
        <v>3.6000000000000004E-2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207" t="s">
        <v>257</v>
      </c>
      <c r="AT409" s="207" t="s">
        <v>167</v>
      </c>
      <c r="AU409" s="207" t="s">
        <v>94</v>
      </c>
      <c r="AY409" s="17" t="s">
        <v>165</v>
      </c>
      <c r="BE409" s="208">
        <f>IF(N409="základná",J409,0)</f>
        <v>0</v>
      </c>
      <c r="BF409" s="208">
        <f>IF(N409="znížená",J409,0)</f>
        <v>18.600000000000001</v>
      </c>
      <c r="BG409" s="208">
        <f>IF(N409="zákl. prenesená",J409,0)</f>
        <v>0</v>
      </c>
      <c r="BH409" s="208">
        <f>IF(N409="zníž. prenesená",J409,0)</f>
        <v>0</v>
      </c>
      <c r="BI409" s="208">
        <f>IF(N409="nulová",J409,0)</f>
        <v>0</v>
      </c>
      <c r="BJ409" s="17" t="s">
        <v>94</v>
      </c>
      <c r="BK409" s="208">
        <f>ROUND(I409*H409,2)</f>
        <v>18.600000000000001</v>
      </c>
      <c r="BL409" s="17" t="s">
        <v>257</v>
      </c>
      <c r="BM409" s="207" t="s">
        <v>537</v>
      </c>
    </row>
    <row r="410" spans="1:65" s="13" customFormat="1" ht="11.25">
      <c r="B410" s="209"/>
      <c r="C410" s="210"/>
      <c r="D410" s="211" t="s">
        <v>173</v>
      </c>
      <c r="E410" s="212" t="s">
        <v>1</v>
      </c>
      <c r="F410" s="213" t="s">
        <v>292</v>
      </c>
      <c r="G410" s="210"/>
      <c r="H410" s="212" t="s">
        <v>1</v>
      </c>
      <c r="I410" s="210"/>
      <c r="J410" s="210"/>
      <c r="K410" s="210"/>
      <c r="L410" s="214"/>
      <c r="M410" s="215"/>
      <c r="N410" s="216"/>
      <c r="O410" s="216"/>
      <c r="P410" s="216"/>
      <c r="Q410" s="216"/>
      <c r="R410" s="216"/>
      <c r="S410" s="216"/>
      <c r="T410" s="217"/>
      <c r="AT410" s="218" t="s">
        <v>173</v>
      </c>
      <c r="AU410" s="218" t="s">
        <v>94</v>
      </c>
      <c r="AV410" s="13" t="s">
        <v>81</v>
      </c>
      <c r="AW410" s="13" t="s">
        <v>29</v>
      </c>
      <c r="AX410" s="13" t="s">
        <v>73</v>
      </c>
      <c r="AY410" s="218" t="s">
        <v>165</v>
      </c>
    </row>
    <row r="411" spans="1:65" s="14" customFormat="1" ht="11.25">
      <c r="B411" s="219"/>
      <c r="C411" s="220"/>
      <c r="D411" s="211" t="s">
        <v>173</v>
      </c>
      <c r="E411" s="221" t="s">
        <v>1</v>
      </c>
      <c r="F411" s="222" t="s">
        <v>122</v>
      </c>
      <c r="G411" s="220"/>
      <c r="H411" s="223">
        <v>10</v>
      </c>
      <c r="I411" s="220"/>
      <c r="J411" s="220"/>
      <c r="K411" s="220"/>
      <c r="L411" s="224"/>
      <c r="M411" s="225"/>
      <c r="N411" s="226"/>
      <c r="O411" s="226"/>
      <c r="P411" s="226"/>
      <c r="Q411" s="226"/>
      <c r="R411" s="226"/>
      <c r="S411" s="226"/>
      <c r="T411" s="227"/>
      <c r="AT411" s="228" t="s">
        <v>173</v>
      </c>
      <c r="AU411" s="228" t="s">
        <v>94</v>
      </c>
      <c r="AV411" s="14" t="s">
        <v>94</v>
      </c>
      <c r="AW411" s="14" t="s">
        <v>29</v>
      </c>
      <c r="AX411" s="14" t="s">
        <v>73</v>
      </c>
      <c r="AY411" s="228" t="s">
        <v>165</v>
      </c>
    </row>
    <row r="412" spans="1:65" s="14" customFormat="1" ht="11.25">
      <c r="B412" s="219"/>
      <c r="C412" s="220"/>
      <c r="D412" s="211" t="s">
        <v>173</v>
      </c>
      <c r="E412" s="221" t="s">
        <v>1</v>
      </c>
      <c r="F412" s="222" t="s">
        <v>538</v>
      </c>
      <c r="G412" s="220"/>
      <c r="H412" s="223">
        <v>2</v>
      </c>
      <c r="I412" s="220"/>
      <c r="J412" s="220"/>
      <c r="K412" s="220"/>
      <c r="L412" s="224"/>
      <c r="M412" s="225"/>
      <c r="N412" s="226"/>
      <c r="O412" s="226"/>
      <c r="P412" s="226"/>
      <c r="Q412" s="226"/>
      <c r="R412" s="226"/>
      <c r="S412" s="226"/>
      <c r="T412" s="227"/>
      <c r="AT412" s="228" t="s">
        <v>173</v>
      </c>
      <c r="AU412" s="228" t="s">
        <v>94</v>
      </c>
      <c r="AV412" s="14" t="s">
        <v>94</v>
      </c>
      <c r="AW412" s="14" t="s">
        <v>29</v>
      </c>
      <c r="AX412" s="14" t="s">
        <v>73</v>
      </c>
      <c r="AY412" s="228" t="s">
        <v>165</v>
      </c>
    </row>
    <row r="413" spans="1:65" s="15" customFormat="1" ht="11.25">
      <c r="B413" s="229"/>
      <c r="C413" s="230"/>
      <c r="D413" s="211" t="s">
        <v>173</v>
      </c>
      <c r="E413" s="231" t="s">
        <v>1</v>
      </c>
      <c r="F413" s="232" t="s">
        <v>176</v>
      </c>
      <c r="G413" s="230"/>
      <c r="H413" s="233">
        <v>12</v>
      </c>
      <c r="I413" s="230"/>
      <c r="J413" s="230"/>
      <c r="K413" s="230"/>
      <c r="L413" s="234"/>
      <c r="M413" s="235"/>
      <c r="N413" s="236"/>
      <c r="O413" s="236"/>
      <c r="P413" s="236"/>
      <c r="Q413" s="236"/>
      <c r="R413" s="236"/>
      <c r="S413" s="236"/>
      <c r="T413" s="237"/>
      <c r="AT413" s="238" t="s">
        <v>173</v>
      </c>
      <c r="AU413" s="238" t="s">
        <v>94</v>
      </c>
      <c r="AV413" s="15" t="s">
        <v>171</v>
      </c>
      <c r="AW413" s="15" t="s">
        <v>29</v>
      </c>
      <c r="AX413" s="15" t="s">
        <v>81</v>
      </c>
      <c r="AY413" s="238" t="s">
        <v>165</v>
      </c>
    </row>
    <row r="414" spans="1:65" s="2" customFormat="1" ht="24.2" customHeight="1">
      <c r="A414" s="31"/>
      <c r="B414" s="32"/>
      <c r="C414" s="196" t="s">
        <v>539</v>
      </c>
      <c r="D414" s="196" t="s">
        <v>167</v>
      </c>
      <c r="E414" s="197" t="s">
        <v>540</v>
      </c>
      <c r="F414" s="198" t="s">
        <v>541</v>
      </c>
      <c r="G414" s="199" t="s">
        <v>289</v>
      </c>
      <c r="H414" s="200">
        <v>16</v>
      </c>
      <c r="I414" s="201">
        <v>2.3199999999999998</v>
      </c>
      <c r="J414" s="201">
        <f>ROUND(I414*H414,2)</f>
        <v>37.119999999999997</v>
      </c>
      <c r="K414" s="202"/>
      <c r="L414" s="36"/>
      <c r="M414" s="203" t="s">
        <v>1</v>
      </c>
      <c r="N414" s="204" t="s">
        <v>39</v>
      </c>
      <c r="O414" s="205">
        <v>0.15</v>
      </c>
      <c r="P414" s="205">
        <f>O414*H414</f>
        <v>2.4</v>
      </c>
      <c r="Q414" s="205">
        <v>0</v>
      </c>
      <c r="R414" s="205">
        <f>Q414*H414</f>
        <v>0</v>
      </c>
      <c r="S414" s="205">
        <v>6.0000000000000001E-3</v>
      </c>
      <c r="T414" s="206">
        <f>S414*H414</f>
        <v>9.6000000000000002E-2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207" t="s">
        <v>257</v>
      </c>
      <c r="AT414" s="207" t="s">
        <v>167</v>
      </c>
      <c r="AU414" s="207" t="s">
        <v>94</v>
      </c>
      <c r="AY414" s="17" t="s">
        <v>165</v>
      </c>
      <c r="BE414" s="208">
        <f>IF(N414="základná",J414,0)</f>
        <v>0</v>
      </c>
      <c r="BF414" s="208">
        <f>IF(N414="znížená",J414,0)</f>
        <v>37.119999999999997</v>
      </c>
      <c r="BG414" s="208">
        <f>IF(N414="zákl. prenesená",J414,0)</f>
        <v>0</v>
      </c>
      <c r="BH414" s="208">
        <f>IF(N414="zníž. prenesená",J414,0)</f>
        <v>0</v>
      </c>
      <c r="BI414" s="208">
        <f>IF(N414="nulová",J414,0)</f>
        <v>0</v>
      </c>
      <c r="BJ414" s="17" t="s">
        <v>94</v>
      </c>
      <c r="BK414" s="208">
        <f>ROUND(I414*H414,2)</f>
        <v>37.119999999999997</v>
      </c>
      <c r="BL414" s="17" t="s">
        <v>257</v>
      </c>
      <c r="BM414" s="207" t="s">
        <v>542</v>
      </c>
    </row>
    <row r="415" spans="1:65" s="13" customFormat="1" ht="11.25">
      <c r="B415" s="209"/>
      <c r="C415" s="210"/>
      <c r="D415" s="211" t="s">
        <v>173</v>
      </c>
      <c r="E415" s="212" t="s">
        <v>1</v>
      </c>
      <c r="F415" s="213" t="s">
        <v>292</v>
      </c>
      <c r="G415" s="210"/>
      <c r="H415" s="212" t="s">
        <v>1</v>
      </c>
      <c r="I415" s="210"/>
      <c r="J415" s="210"/>
      <c r="K415" s="210"/>
      <c r="L415" s="214"/>
      <c r="M415" s="215"/>
      <c r="N415" s="216"/>
      <c r="O415" s="216"/>
      <c r="P415" s="216"/>
      <c r="Q415" s="216"/>
      <c r="R415" s="216"/>
      <c r="S415" s="216"/>
      <c r="T415" s="217"/>
      <c r="AT415" s="218" t="s">
        <v>173</v>
      </c>
      <c r="AU415" s="218" t="s">
        <v>94</v>
      </c>
      <c r="AV415" s="13" t="s">
        <v>81</v>
      </c>
      <c r="AW415" s="13" t="s">
        <v>29</v>
      </c>
      <c r="AX415" s="13" t="s">
        <v>73</v>
      </c>
      <c r="AY415" s="218" t="s">
        <v>165</v>
      </c>
    </row>
    <row r="416" spans="1:65" s="14" customFormat="1" ht="11.25">
      <c r="B416" s="219"/>
      <c r="C416" s="220"/>
      <c r="D416" s="211" t="s">
        <v>173</v>
      </c>
      <c r="E416" s="221" t="s">
        <v>1</v>
      </c>
      <c r="F416" s="222" t="s">
        <v>122</v>
      </c>
      <c r="G416" s="220"/>
      <c r="H416" s="223">
        <v>10</v>
      </c>
      <c r="I416" s="220"/>
      <c r="J416" s="220"/>
      <c r="K416" s="220"/>
      <c r="L416" s="224"/>
      <c r="M416" s="225"/>
      <c r="N416" s="226"/>
      <c r="O416" s="226"/>
      <c r="P416" s="226"/>
      <c r="Q416" s="226"/>
      <c r="R416" s="226"/>
      <c r="S416" s="226"/>
      <c r="T416" s="227"/>
      <c r="AT416" s="228" t="s">
        <v>173</v>
      </c>
      <c r="AU416" s="228" t="s">
        <v>94</v>
      </c>
      <c r="AV416" s="14" t="s">
        <v>94</v>
      </c>
      <c r="AW416" s="14" t="s">
        <v>29</v>
      </c>
      <c r="AX416" s="14" t="s">
        <v>73</v>
      </c>
      <c r="AY416" s="228" t="s">
        <v>165</v>
      </c>
    </row>
    <row r="417" spans="1:65" s="13" customFormat="1" ht="11.25">
      <c r="B417" s="209"/>
      <c r="C417" s="210"/>
      <c r="D417" s="211" t="s">
        <v>173</v>
      </c>
      <c r="E417" s="212" t="s">
        <v>1</v>
      </c>
      <c r="F417" s="213" t="s">
        <v>253</v>
      </c>
      <c r="G417" s="210"/>
      <c r="H417" s="212" t="s">
        <v>1</v>
      </c>
      <c r="I417" s="210"/>
      <c r="J417" s="210"/>
      <c r="K417" s="210"/>
      <c r="L417" s="214"/>
      <c r="M417" s="215"/>
      <c r="N417" s="216"/>
      <c r="O417" s="216"/>
      <c r="P417" s="216"/>
      <c r="Q417" s="216"/>
      <c r="R417" s="216"/>
      <c r="S417" s="216"/>
      <c r="T417" s="217"/>
      <c r="AT417" s="218" t="s">
        <v>173</v>
      </c>
      <c r="AU417" s="218" t="s">
        <v>94</v>
      </c>
      <c r="AV417" s="13" t="s">
        <v>81</v>
      </c>
      <c r="AW417" s="13" t="s">
        <v>29</v>
      </c>
      <c r="AX417" s="13" t="s">
        <v>73</v>
      </c>
      <c r="AY417" s="218" t="s">
        <v>165</v>
      </c>
    </row>
    <row r="418" spans="1:65" s="14" customFormat="1" ht="11.25">
      <c r="B418" s="219"/>
      <c r="C418" s="220"/>
      <c r="D418" s="211" t="s">
        <v>173</v>
      </c>
      <c r="E418" s="221" t="s">
        <v>1</v>
      </c>
      <c r="F418" s="222" t="s">
        <v>194</v>
      </c>
      <c r="G418" s="220"/>
      <c r="H418" s="223">
        <v>6</v>
      </c>
      <c r="I418" s="220"/>
      <c r="J418" s="220"/>
      <c r="K418" s="220"/>
      <c r="L418" s="224"/>
      <c r="M418" s="225"/>
      <c r="N418" s="226"/>
      <c r="O418" s="226"/>
      <c r="P418" s="226"/>
      <c r="Q418" s="226"/>
      <c r="R418" s="226"/>
      <c r="S418" s="226"/>
      <c r="T418" s="227"/>
      <c r="AT418" s="228" t="s">
        <v>173</v>
      </c>
      <c r="AU418" s="228" t="s">
        <v>94</v>
      </c>
      <c r="AV418" s="14" t="s">
        <v>94</v>
      </c>
      <c r="AW418" s="14" t="s">
        <v>29</v>
      </c>
      <c r="AX418" s="14" t="s">
        <v>73</v>
      </c>
      <c r="AY418" s="228" t="s">
        <v>165</v>
      </c>
    </row>
    <row r="419" spans="1:65" s="15" customFormat="1" ht="11.25">
      <c r="B419" s="229"/>
      <c r="C419" s="230"/>
      <c r="D419" s="211" t="s">
        <v>173</v>
      </c>
      <c r="E419" s="231" t="s">
        <v>1</v>
      </c>
      <c r="F419" s="232" t="s">
        <v>176</v>
      </c>
      <c r="G419" s="230"/>
      <c r="H419" s="233">
        <v>16</v>
      </c>
      <c r="I419" s="230"/>
      <c r="J419" s="230"/>
      <c r="K419" s="230"/>
      <c r="L419" s="234"/>
      <c r="M419" s="235"/>
      <c r="N419" s="236"/>
      <c r="O419" s="236"/>
      <c r="P419" s="236"/>
      <c r="Q419" s="236"/>
      <c r="R419" s="236"/>
      <c r="S419" s="236"/>
      <c r="T419" s="237"/>
      <c r="AT419" s="238" t="s">
        <v>173</v>
      </c>
      <c r="AU419" s="238" t="s">
        <v>94</v>
      </c>
      <c r="AV419" s="15" t="s">
        <v>171</v>
      </c>
      <c r="AW419" s="15" t="s">
        <v>29</v>
      </c>
      <c r="AX419" s="15" t="s">
        <v>81</v>
      </c>
      <c r="AY419" s="238" t="s">
        <v>165</v>
      </c>
    </row>
    <row r="420" spans="1:65" s="2" customFormat="1" ht="24.2" customHeight="1">
      <c r="A420" s="31"/>
      <c r="B420" s="32"/>
      <c r="C420" s="196" t="s">
        <v>543</v>
      </c>
      <c r="D420" s="196" t="s">
        <v>167</v>
      </c>
      <c r="E420" s="197" t="s">
        <v>544</v>
      </c>
      <c r="F420" s="198" t="s">
        <v>545</v>
      </c>
      <c r="G420" s="199" t="s">
        <v>289</v>
      </c>
      <c r="H420" s="200">
        <v>2</v>
      </c>
      <c r="I420" s="201">
        <v>2.63</v>
      </c>
      <c r="J420" s="201">
        <f>ROUND(I420*H420,2)</f>
        <v>5.26</v>
      </c>
      <c r="K420" s="202"/>
      <c r="L420" s="36"/>
      <c r="M420" s="203" t="s">
        <v>1</v>
      </c>
      <c r="N420" s="204" t="s">
        <v>39</v>
      </c>
      <c r="O420" s="205">
        <v>0.17</v>
      </c>
      <c r="P420" s="205">
        <f>O420*H420</f>
        <v>0.34</v>
      </c>
      <c r="Q420" s="205">
        <v>0</v>
      </c>
      <c r="R420" s="205">
        <f>Q420*H420</f>
        <v>0</v>
      </c>
      <c r="S420" s="205">
        <v>8.0000000000000002E-3</v>
      </c>
      <c r="T420" s="206">
        <f>S420*H420</f>
        <v>1.6E-2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207" t="s">
        <v>257</v>
      </c>
      <c r="AT420" s="207" t="s">
        <v>167</v>
      </c>
      <c r="AU420" s="207" t="s">
        <v>94</v>
      </c>
      <c r="AY420" s="17" t="s">
        <v>165</v>
      </c>
      <c r="BE420" s="208">
        <f>IF(N420="základná",J420,0)</f>
        <v>0</v>
      </c>
      <c r="BF420" s="208">
        <f>IF(N420="znížená",J420,0)</f>
        <v>5.26</v>
      </c>
      <c r="BG420" s="208">
        <f>IF(N420="zákl. prenesená",J420,0)</f>
        <v>0</v>
      </c>
      <c r="BH420" s="208">
        <f>IF(N420="zníž. prenesená",J420,0)</f>
        <v>0</v>
      </c>
      <c r="BI420" s="208">
        <f>IF(N420="nulová",J420,0)</f>
        <v>0</v>
      </c>
      <c r="BJ420" s="17" t="s">
        <v>94</v>
      </c>
      <c r="BK420" s="208">
        <f>ROUND(I420*H420,2)</f>
        <v>5.26</v>
      </c>
      <c r="BL420" s="17" t="s">
        <v>257</v>
      </c>
      <c r="BM420" s="207" t="s">
        <v>546</v>
      </c>
    </row>
    <row r="421" spans="1:65" s="13" customFormat="1" ht="11.25">
      <c r="B421" s="209"/>
      <c r="C421" s="210"/>
      <c r="D421" s="211" t="s">
        <v>173</v>
      </c>
      <c r="E421" s="212" t="s">
        <v>1</v>
      </c>
      <c r="F421" s="213" t="s">
        <v>291</v>
      </c>
      <c r="G421" s="210"/>
      <c r="H421" s="212" t="s">
        <v>1</v>
      </c>
      <c r="I421" s="210"/>
      <c r="J421" s="210"/>
      <c r="K421" s="210"/>
      <c r="L421" s="214"/>
      <c r="M421" s="215"/>
      <c r="N421" s="216"/>
      <c r="O421" s="216"/>
      <c r="P421" s="216"/>
      <c r="Q421" s="216"/>
      <c r="R421" s="216"/>
      <c r="S421" s="216"/>
      <c r="T421" s="217"/>
      <c r="AT421" s="218" t="s">
        <v>173</v>
      </c>
      <c r="AU421" s="218" t="s">
        <v>94</v>
      </c>
      <c r="AV421" s="13" t="s">
        <v>81</v>
      </c>
      <c r="AW421" s="13" t="s">
        <v>29</v>
      </c>
      <c r="AX421" s="13" t="s">
        <v>73</v>
      </c>
      <c r="AY421" s="218" t="s">
        <v>165</v>
      </c>
    </row>
    <row r="422" spans="1:65" s="14" customFormat="1" ht="11.25">
      <c r="B422" s="219"/>
      <c r="C422" s="220"/>
      <c r="D422" s="211" t="s">
        <v>173</v>
      </c>
      <c r="E422" s="221" t="s">
        <v>1</v>
      </c>
      <c r="F422" s="222" t="s">
        <v>94</v>
      </c>
      <c r="G422" s="220"/>
      <c r="H422" s="223">
        <v>2</v>
      </c>
      <c r="I422" s="220"/>
      <c r="J422" s="220"/>
      <c r="K422" s="220"/>
      <c r="L422" s="224"/>
      <c r="M422" s="225"/>
      <c r="N422" s="226"/>
      <c r="O422" s="226"/>
      <c r="P422" s="226"/>
      <c r="Q422" s="226"/>
      <c r="R422" s="226"/>
      <c r="S422" s="226"/>
      <c r="T422" s="227"/>
      <c r="AT422" s="228" t="s">
        <v>173</v>
      </c>
      <c r="AU422" s="228" t="s">
        <v>94</v>
      </c>
      <c r="AV422" s="14" t="s">
        <v>94</v>
      </c>
      <c r="AW422" s="14" t="s">
        <v>29</v>
      </c>
      <c r="AX422" s="14" t="s">
        <v>73</v>
      </c>
      <c r="AY422" s="228" t="s">
        <v>165</v>
      </c>
    </row>
    <row r="423" spans="1:65" s="15" customFormat="1" ht="11.25">
      <c r="B423" s="229"/>
      <c r="C423" s="230"/>
      <c r="D423" s="211" t="s">
        <v>173</v>
      </c>
      <c r="E423" s="231" t="s">
        <v>1</v>
      </c>
      <c r="F423" s="232" t="s">
        <v>176</v>
      </c>
      <c r="G423" s="230"/>
      <c r="H423" s="233">
        <v>2</v>
      </c>
      <c r="I423" s="230"/>
      <c r="J423" s="230"/>
      <c r="K423" s="230"/>
      <c r="L423" s="234"/>
      <c r="M423" s="235"/>
      <c r="N423" s="236"/>
      <c r="O423" s="236"/>
      <c r="P423" s="236"/>
      <c r="Q423" s="236"/>
      <c r="R423" s="236"/>
      <c r="S423" s="236"/>
      <c r="T423" s="237"/>
      <c r="AT423" s="238" t="s">
        <v>173</v>
      </c>
      <c r="AU423" s="238" t="s">
        <v>94</v>
      </c>
      <c r="AV423" s="15" t="s">
        <v>171</v>
      </c>
      <c r="AW423" s="15" t="s">
        <v>29</v>
      </c>
      <c r="AX423" s="15" t="s">
        <v>81</v>
      </c>
      <c r="AY423" s="238" t="s">
        <v>165</v>
      </c>
    </row>
    <row r="424" spans="1:65" s="12" customFormat="1" ht="22.9" customHeight="1">
      <c r="B424" s="181"/>
      <c r="C424" s="182"/>
      <c r="D424" s="183" t="s">
        <v>72</v>
      </c>
      <c r="E424" s="194" t="s">
        <v>547</v>
      </c>
      <c r="F424" s="194" t="s">
        <v>548</v>
      </c>
      <c r="G424" s="182"/>
      <c r="H424" s="182"/>
      <c r="I424" s="182"/>
      <c r="J424" s="195">
        <f>BK424</f>
        <v>7304.1100000000006</v>
      </c>
      <c r="K424" s="182"/>
      <c r="L424" s="186"/>
      <c r="M424" s="187"/>
      <c r="N424" s="188"/>
      <c r="O424" s="188"/>
      <c r="P424" s="189">
        <f>SUM(P425:P443)</f>
        <v>272.89291276</v>
      </c>
      <c r="Q424" s="188"/>
      <c r="R424" s="189">
        <f>SUM(R425:R443)</f>
        <v>3.2390677600000001E-2</v>
      </c>
      <c r="S424" s="188"/>
      <c r="T424" s="190">
        <f>SUM(T425:T443)</f>
        <v>15.366738</v>
      </c>
      <c r="AR424" s="191" t="s">
        <v>94</v>
      </c>
      <c r="AT424" s="192" t="s">
        <v>72</v>
      </c>
      <c r="AU424" s="192" t="s">
        <v>81</v>
      </c>
      <c r="AY424" s="191" t="s">
        <v>165</v>
      </c>
      <c r="BK424" s="193">
        <f>SUM(BK425:BK443)</f>
        <v>7304.1100000000006</v>
      </c>
    </row>
    <row r="425" spans="1:65" s="2" customFormat="1" ht="16.5" customHeight="1">
      <c r="A425" s="31"/>
      <c r="B425" s="32"/>
      <c r="C425" s="196" t="s">
        <v>549</v>
      </c>
      <c r="D425" s="196" t="s">
        <v>167</v>
      </c>
      <c r="E425" s="197" t="s">
        <v>550</v>
      </c>
      <c r="F425" s="198" t="s">
        <v>551</v>
      </c>
      <c r="G425" s="199" t="s">
        <v>289</v>
      </c>
      <c r="H425" s="200">
        <v>1</v>
      </c>
      <c r="I425" s="201">
        <v>19.350000000000001</v>
      </c>
      <c r="J425" s="201">
        <f>ROUND(I425*H425,2)</f>
        <v>19.350000000000001</v>
      </c>
      <c r="K425" s="202"/>
      <c r="L425" s="36"/>
      <c r="M425" s="203" t="s">
        <v>1</v>
      </c>
      <c r="N425" s="204" t="s">
        <v>39</v>
      </c>
      <c r="O425" s="205">
        <v>3.75278</v>
      </c>
      <c r="P425" s="205">
        <f>O425*H425</f>
        <v>3.75278</v>
      </c>
      <c r="Q425" s="205">
        <v>4.6600000000000001E-5</v>
      </c>
      <c r="R425" s="205">
        <f>Q425*H425</f>
        <v>4.6600000000000001E-5</v>
      </c>
      <c r="S425" s="205">
        <v>0</v>
      </c>
      <c r="T425" s="206">
        <f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207" t="s">
        <v>257</v>
      </c>
      <c r="AT425" s="207" t="s">
        <v>167</v>
      </c>
      <c r="AU425" s="207" t="s">
        <v>94</v>
      </c>
      <c r="AY425" s="17" t="s">
        <v>165</v>
      </c>
      <c r="BE425" s="208">
        <f>IF(N425="základná",J425,0)</f>
        <v>0</v>
      </c>
      <c r="BF425" s="208">
        <f>IF(N425="znížená",J425,0)</f>
        <v>19.350000000000001</v>
      </c>
      <c r="BG425" s="208">
        <f>IF(N425="zákl. prenesená",J425,0)</f>
        <v>0</v>
      </c>
      <c r="BH425" s="208">
        <f>IF(N425="zníž. prenesená",J425,0)</f>
        <v>0</v>
      </c>
      <c r="BI425" s="208">
        <f>IF(N425="nulová",J425,0)</f>
        <v>0</v>
      </c>
      <c r="BJ425" s="17" t="s">
        <v>94</v>
      </c>
      <c r="BK425" s="208">
        <f>ROUND(I425*H425,2)</f>
        <v>19.350000000000001</v>
      </c>
      <c r="BL425" s="17" t="s">
        <v>257</v>
      </c>
      <c r="BM425" s="207" t="s">
        <v>552</v>
      </c>
    </row>
    <row r="426" spans="1:65" s="2" customFormat="1" ht="24.2" customHeight="1">
      <c r="A426" s="31"/>
      <c r="B426" s="32"/>
      <c r="C426" s="196" t="s">
        <v>553</v>
      </c>
      <c r="D426" s="196" t="s">
        <v>167</v>
      </c>
      <c r="E426" s="197" t="s">
        <v>554</v>
      </c>
      <c r="F426" s="198" t="s">
        <v>555</v>
      </c>
      <c r="G426" s="199" t="s">
        <v>170</v>
      </c>
      <c r="H426" s="200">
        <v>349.09699999999998</v>
      </c>
      <c r="I426" s="201">
        <v>4.3499999999999996</v>
      </c>
      <c r="J426" s="201">
        <f>ROUND(I426*H426,2)</f>
        <v>1518.57</v>
      </c>
      <c r="K426" s="202"/>
      <c r="L426" s="36"/>
      <c r="M426" s="203" t="s">
        <v>1</v>
      </c>
      <c r="N426" s="204" t="s">
        <v>39</v>
      </c>
      <c r="O426" s="205">
        <v>0.23699999999999999</v>
      </c>
      <c r="P426" s="205">
        <f>O426*H426</f>
        <v>82.735988999999989</v>
      </c>
      <c r="Q426" s="205">
        <v>0</v>
      </c>
      <c r="R426" s="205">
        <f>Q426*H426</f>
        <v>0</v>
      </c>
      <c r="S426" s="205">
        <v>7.0000000000000001E-3</v>
      </c>
      <c r="T426" s="206">
        <f>S426*H426</f>
        <v>2.4436789999999999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207" t="s">
        <v>257</v>
      </c>
      <c r="AT426" s="207" t="s">
        <v>167</v>
      </c>
      <c r="AU426" s="207" t="s">
        <v>94</v>
      </c>
      <c r="AY426" s="17" t="s">
        <v>165</v>
      </c>
      <c r="BE426" s="208">
        <f>IF(N426="základná",J426,0)</f>
        <v>0</v>
      </c>
      <c r="BF426" s="208">
        <f>IF(N426="znížená",J426,0)</f>
        <v>1518.57</v>
      </c>
      <c r="BG426" s="208">
        <f>IF(N426="zákl. prenesená",J426,0)</f>
        <v>0</v>
      </c>
      <c r="BH426" s="208">
        <f>IF(N426="zníž. prenesená",J426,0)</f>
        <v>0</v>
      </c>
      <c r="BI426" s="208">
        <f>IF(N426="nulová",J426,0)</f>
        <v>0</v>
      </c>
      <c r="BJ426" s="17" t="s">
        <v>94</v>
      </c>
      <c r="BK426" s="208">
        <f>ROUND(I426*H426,2)</f>
        <v>1518.57</v>
      </c>
      <c r="BL426" s="17" t="s">
        <v>257</v>
      </c>
      <c r="BM426" s="207" t="s">
        <v>556</v>
      </c>
    </row>
    <row r="427" spans="1:65" s="13" customFormat="1" ht="11.25">
      <c r="B427" s="209"/>
      <c r="C427" s="210"/>
      <c r="D427" s="211" t="s">
        <v>173</v>
      </c>
      <c r="E427" s="212" t="s">
        <v>1</v>
      </c>
      <c r="F427" s="213" t="s">
        <v>242</v>
      </c>
      <c r="G427" s="210"/>
      <c r="H427" s="212" t="s">
        <v>1</v>
      </c>
      <c r="I427" s="210"/>
      <c r="J427" s="210"/>
      <c r="K427" s="210"/>
      <c r="L427" s="214"/>
      <c r="M427" s="215"/>
      <c r="N427" s="216"/>
      <c r="O427" s="216"/>
      <c r="P427" s="216"/>
      <c r="Q427" s="216"/>
      <c r="R427" s="216"/>
      <c r="S427" s="216"/>
      <c r="T427" s="217"/>
      <c r="AT427" s="218" t="s">
        <v>173</v>
      </c>
      <c r="AU427" s="218" t="s">
        <v>94</v>
      </c>
      <c r="AV427" s="13" t="s">
        <v>81</v>
      </c>
      <c r="AW427" s="13" t="s">
        <v>29</v>
      </c>
      <c r="AX427" s="13" t="s">
        <v>73</v>
      </c>
      <c r="AY427" s="218" t="s">
        <v>165</v>
      </c>
    </row>
    <row r="428" spans="1:65" s="14" customFormat="1" ht="11.25">
      <c r="B428" s="219"/>
      <c r="C428" s="220"/>
      <c r="D428" s="211" t="s">
        <v>173</v>
      </c>
      <c r="E428" s="221" t="s">
        <v>1</v>
      </c>
      <c r="F428" s="222" t="s">
        <v>557</v>
      </c>
      <c r="G428" s="220"/>
      <c r="H428" s="223">
        <v>349.09699999999998</v>
      </c>
      <c r="I428" s="220"/>
      <c r="J428" s="220"/>
      <c r="K428" s="220"/>
      <c r="L428" s="224"/>
      <c r="M428" s="225"/>
      <c r="N428" s="226"/>
      <c r="O428" s="226"/>
      <c r="P428" s="226"/>
      <c r="Q428" s="226"/>
      <c r="R428" s="226"/>
      <c r="S428" s="226"/>
      <c r="T428" s="227"/>
      <c r="AT428" s="228" t="s">
        <v>173</v>
      </c>
      <c r="AU428" s="228" t="s">
        <v>94</v>
      </c>
      <c r="AV428" s="14" t="s">
        <v>94</v>
      </c>
      <c r="AW428" s="14" t="s">
        <v>29</v>
      </c>
      <c r="AX428" s="14" t="s">
        <v>73</v>
      </c>
      <c r="AY428" s="228" t="s">
        <v>165</v>
      </c>
    </row>
    <row r="429" spans="1:65" s="15" customFormat="1" ht="11.25">
      <c r="B429" s="229"/>
      <c r="C429" s="230"/>
      <c r="D429" s="211" t="s">
        <v>173</v>
      </c>
      <c r="E429" s="231" t="s">
        <v>1</v>
      </c>
      <c r="F429" s="232" t="s">
        <v>176</v>
      </c>
      <c r="G429" s="230"/>
      <c r="H429" s="233">
        <v>349.09699999999998</v>
      </c>
      <c r="I429" s="230"/>
      <c r="J429" s="230"/>
      <c r="K429" s="230"/>
      <c r="L429" s="234"/>
      <c r="M429" s="235"/>
      <c r="N429" s="236"/>
      <c r="O429" s="236"/>
      <c r="P429" s="236"/>
      <c r="Q429" s="236"/>
      <c r="R429" s="236"/>
      <c r="S429" s="236"/>
      <c r="T429" s="237"/>
      <c r="AT429" s="238" t="s">
        <v>173</v>
      </c>
      <c r="AU429" s="238" t="s">
        <v>94</v>
      </c>
      <c r="AV429" s="15" t="s">
        <v>171</v>
      </c>
      <c r="AW429" s="15" t="s">
        <v>29</v>
      </c>
      <c r="AX429" s="15" t="s">
        <v>81</v>
      </c>
      <c r="AY429" s="238" t="s">
        <v>165</v>
      </c>
    </row>
    <row r="430" spans="1:65" s="2" customFormat="1" ht="16.5" customHeight="1">
      <c r="A430" s="31"/>
      <c r="B430" s="32"/>
      <c r="C430" s="196" t="s">
        <v>558</v>
      </c>
      <c r="D430" s="196" t="s">
        <v>167</v>
      </c>
      <c r="E430" s="197" t="s">
        <v>559</v>
      </c>
      <c r="F430" s="198" t="s">
        <v>560</v>
      </c>
      <c r="G430" s="199" t="s">
        <v>170</v>
      </c>
      <c r="H430" s="200">
        <v>349.09699999999998</v>
      </c>
      <c r="I430" s="201">
        <v>12.44</v>
      </c>
      <c r="J430" s="201">
        <f>ROUND(I430*H430,2)</f>
        <v>4342.7700000000004</v>
      </c>
      <c r="K430" s="202"/>
      <c r="L430" s="36"/>
      <c r="M430" s="203" t="s">
        <v>1</v>
      </c>
      <c r="N430" s="204" t="s">
        <v>39</v>
      </c>
      <c r="O430" s="205">
        <v>0.34</v>
      </c>
      <c r="P430" s="205">
        <f>O430*H430</f>
        <v>118.69298000000001</v>
      </c>
      <c r="Q430" s="205">
        <v>0</v>
      </c>
      <c r="R430" s="205">
        <f>Q430*H430</f>
        <v>0</v>
      </c>
      <c r="S430" s="205">
        <v>3.5000000000000003E-2</v>
      </c>
      <c r="T430" s="206">
        <f>S430*H430</f>
        <v>12.218395000000001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207" t="s">
        <v>257</v>
      </c>
      <c r="AT430" s="207" t="s">
        <v>167</v>
      </c>
      <c r="AU430" s="207" t="s">
        <v>94</v>
      </c>
      <c r="AY430" s="17" t="s">
        <v>165</v>
      </c>
      <c r="BE430" s="208">
        <f>IF(N430="základná",J430,0)</f>
        <v>0</v>
      </c>
      <c r="BF430" s="208">
        <f>IF(N430="znížená",J430,0)</f>
        <v>4342.7700000000004</v>
      </c>
      <c r="BG430" s="208">
        <f>IF(N430="zákl. prenesená",J430,0)</f>
        <v>0</v>
      </c>
      <c r="BH430" s="208">
        <f>IF(N430="zníž. prenesená",J430,0)</f>
        <v>0</v>
      </c>
      <c r="BI430" s="208">
        <f>IF(N430="nulová",J430,0)</f>
        <v>0</v>
      </c>
      <c r="BJ430" s="17" t="s">
        <v>94</v>
      </c>
      <c r="BK430" s="208">
        <f>ROUND(I430*H430,2)</f>
        <v>4342.7700000000004</v>
      </c>
      <c r="BL430" s="17" t="s">
        <v>257</v>
      </c>
      <c r="BM430" s="207" t="s">
        <v>561</v>
      </c>
    </row>
    <row r="431" spans="1:65" s="13" customFormat="1" ht="11.25">
      <c r="B431" s="209"/>
      <c r="C431" s="210"/>
      <c r="D431" s="211" t="s">
        <v>173</v>
      </c>
      <c r="E431" s="212" t="s">
        <v>1</v>
      </c>
      <c r="F431" s="213" t="s">
        <v>242</v>
      </c>
      <c r="G431" s="210"/>
      <c r="H431" s="212" t="s">
        <v>1</v>
      </c>
      <c r="I431" s="210"/>
      <c r="J431" s="210"/>
      <c r="K431" s="210"/>
      <c r="L431" s="214"/>
      <c r="M431" s="215"/>
      <c r="N431" s="216"/>
      <c r="O431" s="216"/>
      <c r="P431" s="216"/>
      <c r="Q431" s="216"/>
      <c r="R431" s="216"/>
      <c r="S431" s="216"/>
      <c r="T431" s="217"/>
      <c r="AT431" s="218" t="s">
        <v>173</v>
      </c>
      <c r="AU431" s="218" t="s">
        <v>94</v>
      </c>
      <c r="AV431" s="13" t="s">
        <v>81</v>
      </c>
      <c r="AW431" s="13" t="s">
        <v>29</v>
      </c>
      <c r="AX431" s="13" t="s">
        <v>73</v>
      </c>
      <c r="AY431" s="218" t="s">
        <v>165</v>
      </c>
    </row>
    <row r="432" spans="1:65" s="14" customFormat="1" ht="11.25">
      <c r="B432" s="219"/>
      <c r="C432" s="220"/>
      <c r="D432" s="211" t="s">
        <v>173</v>
      </c>
      <c r="E432" s="221" t="s">
        <v>1</v>
      </c>
      <c r="F432" s="222" t="s">
        <v>557</v>
      </c>
      <c r="G432" s="220"/>
      <c r="H432" s="223">
        <v>349.09699999999998</v>
      </c>
      <c r="I432" s="220"/>
      <c r="J432" s="220"/>
      <c r="K432" s="220"/>
      <c r="L432" s="224"/>
      <c r="M432" s="225"/>
      <c r="N432" s="226"/>
      <c r="O432" s="226"/>
      <c r="P432" s="226"/>
      <c r="Q432" s="226"/>
      <c r="R432" s="226"/>
      <c r="S432" s="226"/>
      <c r="T432" s="227"/>
      <c r="AT432" s="228" t="s">
        <v>173</v>
      </c>
      <c r="AU432" s="228" t="s">
        <v>94</v>
      </c>
      <c r="AV432" s="14" t="s">
        <v>94</v>
      </c>
      <c r="AW432" s="14" t="s">
        <v>29</v>
      </c>
      <c r="AX432" s="14" t="s">
        <v>73</v>
      </c>
      <c r="AY432" s="228" t="s">
        <v>165</v>
      </c>
    </row>
    <row r="433" spans="1:65" s="15" customFormat="1" ht="11.25">
      <c r="B433" s="229"/>
      <c r="C433" s="230"/>
      <c r="D433" s="211" t="s">
        <v>173</v>
      </c>
      <c r="E433" s="231" t="s">
        <v>1</v>
      </c>
      <c r="F433" s="232" t="s">
        <v>176</v>
      </c>
      <c r="G433" s="230"/>
      <c r="H433" s="233">
        <v>349.09699999999998</v>
      </c>
      <c r="I433" s="230"/>
      <c r="J433" s="230"/>
      <c r="K433" s="230"/>
      <c r="L433" s="234"/>
      <c r="M433" s="235"/>
      <c r="N433" s="236"/>
      <c r="O433" s="236"/>
      <c r="P433" s="236"/>
      <c r="Q433" s="236"/>
      <c r="R433" s="236"/>
      <c r="S433" s="236"/>
      <c r="T433" s="237"/>
      <c r="AT433" s="238" t="s">
        <v>173</v>
      </c>
      <c r="AU433" s="238" t="s">
        <v>94</v>
      </c>
      <c r="AV433" s="15" t="s">
        <v>171</v>
      </c>
      <c r="AW433" s="15" t="s">
        <v>29</v>
      </c>
      <c r="AX433" s="15" t="s">
        <v>81</v>
      </c>
      <c r="AY433" s="238" t="s">
        <v>165</v>
      </c>
    </row>
    <row r="434" spans="1:65" s="2" customFormat="1" ht="37.9" customHeight="1">
      <c r="A434" s="31"/>
      <c r="B434" s="32"/>
      <c r="C434" s="196" t="s">
        <v>562</v>
      </c>
      <c r="D434" s="196" t="s">
        <v>167</v>
      </c>
      <c r="E434" s="197" t="s">
        <v>563</v>
      </c>
      <c r="F434" s="198" t="s">
        <v>564</v>
      </c>
      <c r="G434" s="199" t="s">
        <v>565</v>
      </c>
      <c r="H434" s="200">
        <v>704.66399999999999</v>
      </c>
      <c r="I434" s="201">
        <v>2.02</v>
      </c>
      <c r="J434" s="201">
        <f>ROUND(I434*H434,2)</f>
        <v>1423.42</v>
      </c>
      <c r="K434" s="202"/>
      <c r="L434" s="36"/>
      <c r="M434" s="203" t="s">
        <v>1</v>
      </c>
      <c r="N434" s="204" t="s">
        <v>39</v>
      </c>
      <c r="O434" s="205">
        <v>9.6089999999999995E-2</v>
      </c>
      <c r="P434" s="205">
        <f>O434*H434</f>
        <v>67.711163759999991</v>
      </c>
      <c r="Q434" s="205">
        <v>4.5899999999999998E-5</v>
      </c>
      <c r="R434" s="205">
        <f>Q434*H434</f>
        <v>3.23440776E-2</v>
      </c>
      <c r="S434" s="205">
        <v>1E-3</v>
      </c>
      <c r="T434" s="206">
        <f>S434*H434</f>
        <v>0.70466399999999996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207" t="s">
        <v>257</v>
      </c>
      <c r="AT434" s="207" t="s">
        <v>167</v>
      </c>
      <c r="AU434" s="207" t="s">
        <v>94</v>
      </c>
      <c r="AY434" s="17" t="s">
        <v>165</v>
      </c>
      <c r="BE434" s="208">
        <f>IF(N434="základná",J434,0)</f>
        <v>0</v>
      </c>
      <c r="BF434" s="208">
        <f>IF(N434="znížená",J434,0)</f>
        <v>1423.42</v>
      </c>
      <c r="BG434" s="208">
        <f>IF(N434="zákl. prenesená",J434,0)</f>
        <v>0</v>
      </c>
      <c r="BH434" s="208">
        <f>IF(N434="zníž. prenesená",J434,0)</f>
        <v>0</v>
      </c>
      <c r="BI434" s="208">
        <f>IF(N434="nulová",J434,0)</f>
        <v>0</v>
      </c>
      <c r="BJ434" s="17" t="s">
        <v>94</v>
      </c>
      <c r="BK434" s="208">
        <f>ROUND(I434*H434,2)</f>
        <v>1423.42</v>
      </c>
      <c r="BL434" s="17" t="s">
        <v>257</v>
      </c>
      <c r="BM434" s="207" t="s">
        <v>566</v>
      </c>
    </row>
    <row r="435" spans="1:65" s="13" customFormat="1" ht="11.25">
      <c r="B435" s="209"/>
      <c r="C435" s="210"/>
      <c r="D435" s="211" t="s">
        <v>173</v>
      </c>
      <c r="E435" s="212" t="s">
        <v>1</v>
      </c>
      <c r="F435" s="213" t="s">
        <v>567</v>
      </c>
      <c r="G435" s="210"/>
      <c r="H435" s="212" t="s">
        <v>1</v>
      </c>
      <c r="I435" s="210"/>
      <c r="J435" s="210"/>
      <c r="K435" s="210"/>
      <c r="L435" s="214"/>
      <c r="M435" s="215"/>
      <c r="N435" s="216"/>
      <c r="O435" s="216"/>
      <c r="P435" s="216"/>
      <c r="Q435" s="216"/>
      <c r="R435" s="216"/>
      <c r="S435" s="216"/>
      <c r="T435" s="217"/>
      <c r="AT435" s="218" t="s">
        <v>173</v>
      </c>
      <c r="AU435" s="218" t="s">
        <v>94</v>
      </c>
      <c r="AV435" s="13" t="s">
        <v>81</v>
      </c>
      <c r="AW435" s="13" t="s">
        <v>29</v>
      </c>
      <c r="AX435" s="13" t="s">
        <v>73</v>
      </c>
      <c r="AY435" s="218" t="s">
        <v>165</v>
      </c>
    </row>
    <row r="436" spans="1:65" s="14" customFormat="1" ht="11.25">
      <c r="B436" s="219"/>
      <c r="C436" s="220"/>
      <c r="D436" s="211" t="s">
        <v>173</v>
      </c>
      <c r="E436" s="221" t="s">
        <v>1</v>
      </c>
      <c r="F436" s="222" t="s">
        <v>568</v>
      </c>
      <c r="G436" s="220"/>
      <c r="H436" s="223">
        <v>316.11</v>
      </c>
      <c r="I436" s="220"/>
      <c r="J436" s="220"/>
      <c r="K436" s="220"/>
      <c r="L436" s="224"/>
      <c r="M436" s="225"/>
      <c r="N436" s="226"/>
      <c r="O436" s="226"/>
      <c r="P436" s="226"/>
      <c r="Q436" s="226"/>
      <c r="R436" s="226"/>
      <c r="S436" s="226"/>
      <c r="T436" s="227"/>
      <c r="AT436" s="228" t="s">
        <v>173</v>
      </c>
      <c r="AU436" s="228" t="s">
        <v>94</v>
      </c>
      <c r="AV436" s="14" t="s">
        <v>94</v>
      </c>
      <c r="AW436" s="14" t="s">
        <v>29</v>
      </c>
      <c r="AX436" s="14" t="s">
        <v>73</v>
      </c>
      <c r="AY436" s="228" t="s">
        <v>165</v>
      </c>
    </row>
    <row r="437" spans="1:65" s="13" customFormat="1" ht="11.25">
      <c r="B437" s="209"/>
      <c r="C437" s="210"/>
      <c r="D437" s="211" t="s">
        <v>173</v>
      </c>
      <c r="E437" s="212" t="s">
        <v>1</v>
      </c>
      <c r="F437" s="213" t="s">
        <v>569</v>
      </c>
      <c r="G437" s="210"/>
      <c r="H437" s="212" t="s">
        <v>1</v>
      </c>
      <c r="I437" s="210"/>
      <c r="J437" s="210"/>
      <c r="K437" s="210"/>
      <c r="L437" s="214"/>
      <c r="M437" s="215"/>
      <c r="N437" s="216"/>
      <c r="O437" s="216"/>
      <c r="P437" s="216"/>
      <c r="Q437" s="216"/>
      <c r="R437" s="216"/>
      <c r="S437" s="216"/>
      <c r="T437" s="217"/>
      <c r="AT437" s="218" t="s">
        <v>173</v>
      </c>
      <c r="AU437" s="218" t="s">
        <v>94</v>
      </c>
      <c r="AV437" s="13" t="s">
        <v>81</v>
      </c>
      <c r="AW437" s="13" t="s">
        <v>29</v>
      </c>
      <c r="AX437" s="13" t="s">
        <v>73</v>
      </c>
      <c r="AY437" s="218" t="s">
        <v>165</v>
      </c>
    </row>
    <row r="438" spans="1:65" s="14" customFormat="1" ht="11.25">
      <c r="B438" s="219"/>
      <c r="C438" s="220"/>
      <c r="D438" s="211" t="s">
        <v>173</v>
      </c>
      <c r="E438" s="221" t="s">
        <v>1</v>
      </c>
      <c r="F438" s="222" t="s">
        <v>570</v>
      </c>
      <c r="G438" s="220"/>
      <c r="H438" s="223">
        <v>29.382000000000001</v>
      </c>
      <c r="I438" s="220"/>
      <c r="J438" s="220"/>
      <c r="K438" s="220"/>
      <c r="L438" s="224"/>
      <c r="M438" s="225"/>
      <c r="N438" s="226"/>
      <c r="O438" s="226"/>
      <c r="P438" s="226"/>
      <c r="Q438" s="226"/>
      <c r="R438" s="226"/>
      <c r="S438" s="226"/>
      <c r="T438" s="227"/>
      <c r="AT438" s="228" t="s">
        <v>173</v>
      </c>
      <c r="AU438" s="228" t="s">
        <v>94</v>
      </c>
      <c r="AV438" s="14" t="s">
        <v>94</v>
      </c>
      <c r="AW438" s="14" t="s">
        <v>29</v>
      </c>
      <c r="AX438" s="14" t="s">
        <v>73</v>
      </c>
      <c r="AY438" s="228" t="s">
        <v>165</v>
      </c>
    </row>
    <row r="439" spans="1:65" s="13" customFormat="1" ht="11.25">
      <c r="B439" s="209"/>
      <c r="C439" s="210"/>
      <c r="D439" s="211" t="s">
        <v>173</v>
      </c>
      <c r="E439" s="212" t="s">
        <v>1</v>
      </c>
      <c r="F439" s="213" t="s">
        <v>571</v>
      </c>
      <c r="G439" s="210"/>
      <c r="H439" s="212" t="s">
        <v>1</v>
      </c>
      <c r="I439" s="210"/>
      <c r="J439" s="210"/>
      <c r="K439" s="210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173</v>
      </c>
      <c r="AU439" s="218" t="s">
        <v>94</v>
      </c>
      <c r="AV439" s="13" t="s">
        <v>81</v>
      </c>
      <c r="AW439" s="13" t="s">
        <v>29</v>
      </c>
      <c r="AX439" s="13" t="s">
        <v>73</v>
      </c>
      <c r="AY439" s="218" t="s">
        <v>165</v>
      </c>
    </row>
    <row r="440" spans="1:65" s="14" customFormat="1" ht="22.5">
      <c r="B440" s="219"/>
      <c r="C440" s="220"/>
      <c r="D440" s="211" t="s">
        <v>173</v>
      </c>
      <c r="E440" s="221" t="s">
        <v>1</v>
      </c>
      <c r="F440" s="222" t="s">
        <v>572</v>
      </c>
      <c r="G440" s="220"/>
      <c r="H440" s="223">
        <v>331.33600000000001</v>
      </c>
      <c r="I440" s="220"/>
      <c r="J440" s="220"/>
      <c r="K440" s="220"/>
      <c r="L440" s="224"/>
      <c r="M440" s="225"/>
      <c r="N440" s="226"/>
      <c r="O440" s="226"/>
      <c r="P440" s="226"/>
      <c r="Q440" s="226"/>
      <c r="R440" s="226"/>
      <c r="S440" s="226"/>
      <c r="T440" s="227"/>
      <c r="AT440" s="228" t="s">
        <v>173</v>
      </c>
      <c r="AU440" s="228" t="s">
        <v>94</v>
      </c>
      <c r="AV440" s="14" t="s">
        <v>94</v>
      </c>
      <c r="AW440" s="14" t="s">
        <v>29</v>
      </c>
      <c r="AX440" s="14" t="s">
        <v>73</v>
      </c>
      <c r="AY440" s="228" t="s">
        <v>165</v>
      </c>
    </row>
    <row r="441" spans="1:65" s="13" customFormat="1" ht="11.25">
      <c r="B441" s="209"/>
      <c r="C441" s="210"/>
      <c r="D441" s="211" t="s">
        <v>173</v>
      </c>
      <c r="E441" s="212" t="s">
        <v>1</v>
      </c>
      <c r="F441" s="213" t="s">
        <v>573</v>
      </c>
      <c r="G441" s="210"/>
      <c r="H441" s="212" t="s">
        <v>1</v>
      </c>
      <c r="I441" s="210"/>
      <c r="J441" s="210"/>
      <c r="K441" s="210"/>
      <c r="L441" s="214"/>
      <c r="M441" s="215"/>
      <c r="N441" s="216"/>
      <c r="O441" s="216"/>
      <c r="P441" s="216"/>
      <c r="Q441" s="216"/>
      <c r="R441" s="216"/>
      <c r="S441" s="216"/>
      <c r="T441" s="217"/>
      <c r="AT441" s="218" t="s">
        <v>173</v>
      </c>
      <c r="AU441" s="218" t="s">
        <v>94</v>
      </c>
      <c r="AV441" s="13" t="s">
        <v>81</v>
      </c>
      <c r="AW441" s="13" t="s">
        <v>29</v>
      </c>
      <c r="AX441" s="13" t="s">
        <v>73</v>
      </c>
      <c r="AY441" s="218" t="s">
        <v>165</v>
      </c>
    </row>
    <row r="442" spans="1:65" s="14" customFormat="1" ht="11.25">
      <c r="B442" s="219"/>
      <c r="C442" s="220"/>
      <c r="D442" s="211" t="s">
        <v>173</v>
      </c>
      <c r="E442" s="221" t="s">
        <v>1</v>
      </c>
      <c r="F442" s="222" t="s">
        <v>574</v>
      </c>
      <c r="G442" s="220"/>
      <c r="H442" s="223">
        <v>27.835999999999999</v>
      </c>
      <c r="I442" s="220"/>
      <c r="J442" s="220"/>
      <c r="K442" s="220"/>
      <c r="L442" s="224"/>
      <c r="M442" s="225"/>
      <c r="N442" s="226"/>
      <c r="O442" s="226"/>
      <c r="P442" s="226"/>
      <c r="Q442" s="226"/>
      <c r="R442" s="226"/>
      <c r="S442" s="226"/>
      <c r="T442" s="227"/>
      <c r="AT442" s="228" t="s">
        <v>173</v>
      </c>
      <c r="AU442" s="228" t="s">
        <v>94</v>
      </c>
      <c r="AV442" s="14" t="s">
        <v>94</v>
      </c>
      <c r="AW442" s="14" t="s">
        <v>29</v>
      </c>
      <c r="AX442" s="14" t="s">
        <v>73</v>
      </c>
      <c r="AY442" s="228" t="s">
        <v>165</v>
      </c>
    </row>
    <row r="443" spans="1:65" s="15" customFormat="1" ht="11.25">
      <c r="B443" s="229"/>
      <c r="C443" s="230"/>
      <c r="D443" s="211" t="s">
        <v>173</v>
      </c>
      <c r="E443" s="231" t="s">
        <v>1</v>
      </c>
      <c r="F443" s="232" t="s">
        <v>176</v>
      </c>
      <c r="G443" s="230"/>
      <c r="H443" s="233">
        <v>704.66399999999999</v>
      </c>
      <c r="I443" s="230"/>
      <c r="J443" s="230"/>
      <c r="K443" s="230"/>
      <c r="L443" s="234"/>
      <c r="M443" s="235"/>
      <c r="N443" s="236"/>
      <c r="O443" s="236"/>
      <c r="P443" s="236"/>
      <c r="Q443" s="236"/>
      <c r="R443" s="236"/>
      <c r="S443" s="236"/>
      <c r="T443" s="237"/>
      <c r="AT443" s="238" t="s">
        <v>173</v>
      </c>
      <c r="AU443" s="238" t="s">
        <v>94</v>
      </c>
      <c r="AV443" s="15" t="s">
        <v>171</v>
      </c>
      <c r="AW443" s="15" t="s">
        <v>29</v>
      </c>
      <c r="AX443" s="15" t="s">
        <v>81</v>
      </c>
      <c r="AY443" s="238" t="s">
        <v>165</v>
      </c>
    </row>
    <row r="444" spans="1:65" s="12" customFormat="1" ht="22.9" customHeight="1">
      <c r="B444" s="181"/>
      <c r="C444" s="182"/>
      <c r="D444" s="183" t="s">
        <v>72</v>
      </c>
      <c r="E444" s="194" t="s">
        <v>575</v>
      </c>
      <c r="F444" s="194" t="s">
        <v>576</v>
      </c>
      <c r="G444" s="182"/>
      <c r="H444" s="182"/>
      <c r="I444" s="182"/>
      <c r="J444" s="195">
        <f>BK444</f>
        <v>104.36</v>
      </c>
      <c r="K444" s="182"/>
      <c r="L444" s="186"/>
      <c r="M444" s="187"/>
      <c r="N444" s="188"/>
      <c r="O444" s="188"/>
      <c r="P444" s="189">
        <f>SUM(P445:P450)</f>
        <v>4.4800000000000004</v>
      </c>
      <c r="Q444" s="188"/>
      <c r="R444" s="189">
        <f>SUM(R445:R450)</f>
        <v>0</v>
      </c>
      <c r="S444" s="188"/>
      <c r="T444" s="190">
        <f>SUM(T445:T450)</f>
        <v>3.5999999999999997E-2</v>
      </c>
      <c r="AR444" s="191" t="s">
        <v>94</v>
      </c>
      <c r="AT444" s="192" t="s">
        <v>72</v>
      </c>
      <c r="AU444" s="192" t="s">
        <v>81</v>
      </c>
      <c r="AY444" s="191" t="s">
        <v>165</v>
      </c>
      <c r="BK444" s="193">
        <f>SUM(BK445:BK450)</f>
        <v>104.36</v>
      </c>
    </row>
    <row r="445" spans="1:65" s="2" customFormat="1" ht="16.5" customHeight="1">
      <c r="A445" s="31"/>
      <c r="B445" s="32"/>
      <c r="C445" s="196" t="s">
        <v>577</v>
      </c>
      <c r="D445" s="196" t="s">
        <v>167</v>
      </c>
      <c r="E445" s="197" t="s">
        <v>578</v>
      </c>
      <c r="F445" s="198" t="s">
        <v>579</v>
      </c>
      <c r="G445" s="199" t="s">
        <v>289</v>
      </c>
      <c r="H445" s="200">
        <v>4</v>
      </c>
      <c r="I445" s="201">
        <v>26.09</v>
      </c>
      <c r="J445" s="201">
        <f>ROUND(I445*H445,2)</f>
        <v>104.36</v>
      </c>
      <c r="K445" s="202"/>
      <c r="L445" s="36"/>
      <c r="M445" s="203" t="s">
        <v>1</v>
      </c>
      <c r="N445" s="204" t="s">
        <v>39</v>
      </c>
      <c r="O445" s="205">
        <v>1.1200000000000001</v>
      </c>
      <c r="P445" s="205">
        <f>O445*H445</f>
        <v>4.4800000000000004</v>
      </c>
      <c r="Q445" s="205">
        <v>0</v>
      </c>
      <c r="R445" s="205">
        <f>Q445*H445</f>
        <v>0</v>
      </c>
      <c r="S445" s="205">
        <v>8.9999999999999993E-3</v>
      </c>
      <c r="T445" s="206">
        <f>S445*H445</f>
        <v>3.5999999999999997E-2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207" t="s">
        <v>257</v>
      </c>
      <c r="AT445" s="207" t="s">
        <v>167</v>
      </c>
      <c r="AU445" s="207" t="s">
        <v>94</v>
      </c>
      <c r="AY445" s="17" t="s">
        <v>165</v>
      </c>
      <c r="BE445" s="208">
        <f>IF(N445="základná",J445,0)</f>
        <v>0</v>
      </c>
      <c r="BF445" s="208">
        <f>IF(N445="znížená",J445,0)</f>
        <v>104.36</v>
      </c>
      <c r="BG445" s="208">
        <f>IF(N445="zákl. prenesená",J445,0)</f>
        <v>0</v>
      </c>
      <c r="BH445" s="208">
        <f>IF(N445="zníž. prenesená",J445,0)</f>
        <v>0</v>
      </c>
      <c r="BI445" s="208">
        <f>IF(N445="nulová",J445,0)</f>
        <v>0</v>
      </c>
      <c r="BJ445" s="17" t="s">
        <v>94</v>
      </c>
      <c r="BK445" s="208">
        <f>ROUND(I445*H445,2)</f>
        <v>104.36</v>
      </c>
      <c r="BL445" s="17" t="s">
        <v>257</v>
      </c>
      <c r="BM445" s="207" t="s">
        <v>580</v>
      </c>
    </row>
    <row r="446" spans="1:65" s="13" customFormat="1" ht="11.25">
      <c r="B446" s="209"/>
      <c r="C446" s="210"/>
      <c r="D446" s="211" t="s">
        <v>173</v>
      </c>
      <c r="E446" s="212" t="s">
        <v>1</v>
      </c>
      <c r="F446" s="213" t="s">
        <v>291</v>
      </c>
      <c r="G446" s="210"/>
      <c r="H446" s="212" t="s">
        <v>1</v>
      </c>
      <c r="I446" s="210"/>
      <c r="J446" s="210"/>
      <c r="K446" s="210"/>
      <c r="L446" s="214"/>
      <c r="M446" s="215"/>
      <c r="N446" s="216"/>
      <c r="O446" s="216"/>
      <c r="P446" s="216"/>
      <c r="Q446" s="216"/>
      <c r="R446" s="216"/>
      <c r="S446" s="216"/>
      <c r="T446" s="217"/>
      <c r="AT446" s="218" t="s">
        <v>173</v>
      </c>
      <c r="AU446" s="218" t="s">
        <v>94</v>
      </c>
      <c r="AV446" s="13" t="s">
        <v>81</v>
      </c>
      <c r="AW446" s="13" t="s">
        <v>29</v>
      </c>
      <c r="AX446" s="13" t="s">
        <v>73</v>
      </c>
      <c r="AY446" s="218" t="s">
        <v>165</v>
      </c>
    </row>
    <row r="447" spans="1:65" s="14" customFormat="1" ht="11.25">
      <c r="B447" s="219"/>
      <c r="C447" s="220"/>
      <c r="D447" s="211" t="s">
        <v>173</v>
      </c>
      <c r="E447" s="221" t="s">
        <v>1</v>
      </c>
      <c r="F447" s="222" t="s">
        <v>94</v>
      </c>
      <c r="G447" s="220"/>
      <c r="H447" s="223">
        <v>2</v>
      </c>
      <c r="I447" s="220"/>
      <c r="J447" s="220"/>
      <c r="K447" s="220"/>
      <c r="L447" s="224"/>
      <c r="M447" s="225"/>
      <c r="N447" s="226"/>
      <c r="O447" s="226"/>
      <c r="P447" s="226"/>
      <c r="Q447" s="226"/>
      <c r="R447" s="226"/>
      <c r="S447" s="226"/>
      <c r="T447" s="227"/>
      <c r="AT447" s="228" t="s">
        <v>173</v>
      </c>
      <c r="AU447" s="228" t="s">
        <v>94</v>
      </c>
      <c r="AV447" s="14" t="s">
        <v>94</v>
      </c>
      <c r="AW447" s="14" t="s">
        <v>29</v>
      </c>
      <c r="AX447" s="14" t="s">
        <v>73</v>
      </c>
      <c r="AY447" s="228" t="s">
        <v>165</v>
      </c>
    </row>
    <row r="448" spans="1:65" s="13" customFormat="1" ht="11.25">
      <c r="B448" s="209"/>
      <c r="C448" s="210"/>
      <c r="D448" s="211" t="s">
        <v>173</v>
      </c>
      <c r="E448" s="212" t="s">
        <v>1</v>
      </c>
      <c r="F448" s="213" t="s">
        <v>292</v>
      </c>
      <c r="G448" s="210"/>
      <c r="H448" s="212" t="s">
        <v>1</v>
      </c>
      <c r="I448" s="210"/>
      <c r="J448" s="210"/>
      <c r="K448" s="210"/>
      <c r="L448" s="214"/>
      <c r="M448" s="215"/>
      <c r="N448" s="216"/>
      <c r="O448" s="216"/>
      <c r="P448" s="216"/>
      <c r="Q448" s="216"/>
      <c r="R448" s="216"/>
      <c r="S448" s="216"/>
      <c r="T448" s="217"/>
      <c r="AT448" s="218" t="s">
        <v>173</v>
      </c>
      <c r="AU448" s="218" t="s">
        <v>94</v>
      </c>
      <c r="AV448" s="13" t="s">
        <v>81</v>
      </c>
      <c r="AW448" s="13" t="s">
        <v>29</v>
      </c>
      <c r="AX448" s="13" t="s">
        <v>73</v>
      </c>
      <c r="AY448" s="218" t="s">
        <v>165</v>
      </c>
    </row>
    <row r="449" spans="1:65" s="14" customFormat="1" ht="11.25">
      <c r="B449" s="219"/>
      <c r="C449" s="220"/>
      <c r="D449" s="211" t="s">
        <v>173</v>
      </c>
      <c r="E449" s="221" t="s">
        <v>1</v>
      </c>
      <c r="F449" s="222" t="s">
        <v>94</v>
      </c>
      <c r="G449" s="220"/>
      <c r="H449" s="223">
        <v>2</v>
      </c>
      <c r="I449" s="220"/>
      <c r="J449" s="220"/>
      <c r="K449" s="220"/>
      <c r="L449" s="224"/>
      <c r="M449" s="225"/>
      <c r="N449" s="226"/>
      <c r="O449" s="226"/>
      <c r="P449" s="226"/>
      <c r="Q449" s="226"/>
      <c r="R449" s="226"/>
      <c r="S449" s="226"/>
      <c r="T449" s="227"/>
      <c r="AT449" s="228" t="s">
        <v>173</v>
      </c>
      <c r="AU449" s="228" t="s">
        <v>94</v>
      </c>
      <c r="AV449" s="14" t="s">
        <v>94</v>
      </c>
      <c r="AW449" s="14" t="s">
        <v>29</v>
      </c>
      <c r="AX449" s="14" t="s">
        <v>73</v>
      </c>
      <c r="AY449" s="228" t="s">
        <v>165</v>
      </c>
    </row>
    <row r="450" spans="1:65" s="15" customFormat="1" ht="11.25">
      <c r="B450" s="229"/>
      <c r="C450" s="230"/>
      <c r="D450" s="211" t="s">
        <v>173</v>
      </c>
      <c r="E450" s="231" t="s">
        <v>1</v>
      </c>
      <c r="F450" s="232" t="s">
        <v>176</v>
      </c>
      <c r="G450" s="230"/>
      <c r="H450" s="233">
        <v>4</v>
      </c>
      <c r="I450" s="230"/>
      <c r="J450" s="230"/>
      <c r="K450" s="230"/>
      <c r="L450" s="234"/>
      <c r="M450" s="235"/>
      <c r="N450" s="236"/>
      <c r="O450" s="236"/>
      <c r="P450" s="236"/>
      <c r="Q450" s="236"/>
      <c r="R450" s="236"/>
      <c r="S450" s="236"/>
      <c r="T450" s="237"/>
      <c r="AT450" s="238" t="s">
        <v>173</v>
      </c>
      <c r="AU450" s="238" t="s">
        <v>94</v>
      </c>
      <c r="AV450" s="15" t="s">
        <v>171</v>
      </c>
      <c r="AW450" s="15" t="s">
        <v>29</v>
      </c>
      <c r="AX450" s="15" t="s">
        <v>81</v>
      </c>
      <c r="AY450" s="238" t="s">
        <v>165</v>
      </c>
    </row>
    <row r="451" spans="1:65" s="12" customFormat="1" ht="22.9" customHeight="1">
      <c r="B451" s="181"/>
      <c r="C451" s="182"/>
      <c r="D451" s="183" t="s">
        <v>72</v>
      </c>
      <c r="E451" s="194" t="s">
        <v>581</v>
      </c>
      <c r="F451" s="194" t="s">
        <v>582</v>
      </c>
      <c r="G451" s="182"/>
      <c r="H451" s="182"/>
      <c r="I451" s="182"/>
      <c r="J451" s="195">
        <f>BK451</f>
        <v>2753.15</v>
      </c>
      <c r="K451" s="182"/>
      <c r="L451" s="186"/>
      <c r="M451" s="187"/>
      <c r="N451" s="188"/>
      <c r="O451" s="188"/>
      <c r="P451" s="189">
        <f>SUM(P452:P461)</f>
        <v>178.00529999999998</v>
      </c>
      <c r="Q451" s="188"/>
      <c r="R451" s="189">
        <f>SUM(R452:R461)</f>
        <v>0</v>
      </c>
      <c r="S451" s="188"/>
      <c r="T451" s="190">
        <f>SUM(T452:T461)</f>
        <v>5.3061899999999991</v>
      </c>
      <c r="AR451" s="191" t="s">
        <v>94</v>
      </c>
      <c r="AT451" s="192" t="s">
        <v>72</v>
      </c>
      <c r="AU451" s="192" t="s">
        <v>81</v>
      </c>
      <c r="AY451" s="191" t="s">
        <v>165</v>
      </c>
      <c r="BK451" s="193">
        <f>SUM(BK452:BK461)</f>
        <v>2753.15</v>
      </c>
    </row>
    <row r="452" spans="1:65" s="2" customFormat="1" ht="33" customHeight="1">
      <c r="A452" s="31"/>
      <c r="B452" s="32"/>
      <c r="C452" s="196" t="s">
        <v>583</v>
      </c>
      <c r="D452" s="196" t="s">
        <v>167</v>
      </c>
      <c r="E452" s="197" t="s">
        <v>584</v>
      </c>
      <c r="F452" s="198" t="s">
        <v>585</v>
      </c>
      <c r="G452" s="199" t="s">
        <v>170</v>
      </c>
      <c r="H452" s="200">
        <v>277.65199999999999</v>
      </c>
      <c r="I452" s="201">
        <v>9.2799999999999994</v>
      </c>
      <c r="J452" s="201">
        <f>ROUND(I452*H452,2)</f>
        <v>2576.61</v>
      </c>
      <c r="K452" s="202"/>
      <c r="L452" s="36"/>
      <c r="M452" s="203" t="s">
        <v>1</v>
      </c>
      <c r="N452" s="204" t="s">
        <v>39</v>
      </c>
      <c r="O452" s="205">
        <v>0.6</v>
      </c>
      <c r="P452" s="205">
        <f>O452*H452</f>
        <v>166.59119999999999</v>
      </c>
      <c r="Q452" s="205">
        <v>0</v>
      </c>
      <c r="R452" s="205">
        <f>Q452*H452</f>
        <v>0</v>
      </c>
      <c r="S452" s="205">
        <v>1.4999999999999999E-2</v>
      </c>
      <c r="T452" s="206">
        <f>S452*H452</f>
        <v>4.1647799999999995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207" t="s">
        <v>257</v>
      </c>
      <c r="AT452" s="207" t="s">
        <v>167</v>
      </c>
      <c r="AU452" s="207" t="s">
        <v>94</v>
      </c>
      <c r="AY452" s="17" t="s">
        <v>165</v>
      </c>
      <c r="BE452" s="208">
        <f>IF(N452="základná",J452,0)</f>
        <v>0</v>
      </c>
      <c r="BF452" s="208">
        <f>IF(N452="znížená",J452,0)</f>
        <v>2576.61</v>
      </c>
      <c r="BG452" s="208">
        <f>IF(N452="zákl. prenesená",J452,0)</f>
        <v>0</v>
      </c>
      <c r="BH452" s="208">
        <f>IF(N452="zníž. prenesená",J452,0)</f>
        <v>0</v>
      </c>
      <c r="BI452" s="208">
        <f>IF(N452="nulová",J452,0)</f>
        <v>0</v>
      </c>
      <c r="BJ452" s="17" t="s">
        <v>94</v>
      </c>
      <c r="BK452" s="208">
        <f>ROUND(I452*H452,2)</f>
        <v>2576.61</v>
      </c>
      <c r="BL452" s="17" t="s">
        <v>257</v>
      </c>
      <c r="BM452" s="207" t="s">
        <v>586</v>
      </c>
    </row>
    <row r="453" spans="1:65" s="13" customFormat="1" ht="11.25">
      <c r="B453" s="209"/>
      <c r="C453" s="210"/>
      <c r="D453" s="211" t="s">
        <v>173</v>
      </c>
      <c r="E453" s="212" t="s">
        <v>1</v>
      </c>
      <c r="F453" s="213" t="s">
        <v>263</v>
      </c>
      <c r="G453" s="210"/>
      <c r="H453" s="212" t="s">
        <v>1</v>
      </c>
      <c r="I453" s="210"/>
      <c r="J453" s="210"/>
      <c r="K453" s="210"/>
      <c r="L453" s="214"/>
      <c r="M453" s="215"/>
      <c r="N453" s="216"/>
      <c r="O453" s="216"/>
      <c r="P453" s="216"/>
      <c r="Q453" s="216"/>
      <c r="R453" s="216"/>
      <c r="S453" s="216"/>
      <c r="T453" s="217"/>
      <c r="AT453" s="218" t="s">
        <v>173</v>
      </c>
      <c r="AU453" s="218" t="s">
        <v>94</v>
      </c>
      <c r="AV453" s="13" t="s">
        <v>81</v>
      </c>
      <c r="AW453" s="13" t="s">
        <v>29</v>
      </c>
      <c r="AX453" s="13" t="s">
        <v>73</v>
      </c>
      <c r="AY453" s="218" t="s">
        <v>165</v>
      </c>
    </row>
    <row r="454" spans="1:65" s="14" customFormat="1" ht="11.25">
      <c r="B454" s="219"/>
      <c r="C454" s="220"/>
      <c r="D454" s="211" t="s">
        <v>173</v>
      </c>
      <c r="E454" s="221" t="s">
        <v>1</v>
      </c>
      <c r="F454" s="222" t="s">
        <v>410</v>
      </c>
      <c r="G454" s="220"/>
      <c r="H454" s="223">
        <v>198.566</v>
      </c>
      <c r="I454" s="220"/>
      <c r="J454" s="220"/>
      <c r="K454" s="220"/>
      <c r="L454" s="224"/>
      <c r="M454" s="225"/>
      <c r="N454" s="226"/>
      <c r="O454" s="226"/>
      <c r="P454" s="226"/>
      <c r="Q454" s="226"/>
      <c r="R454" s="226"/>
      <c r="S454" s="226"/>
      <c r="T454" s="227"/>
      <c r="AT454" s="228" t="s">
        <v>173</v>
      </c>
      <c r="AU454" s="228" t="s">
        <v>94</v>
      </c>
      <c r="AV454" s="14" t="s">
        <v>94</v>
      </c>
      <c r="AW454" s="14" t="s">
        <v>29</v>
      </c>
      <c r="AX454" s="14" t="s">
        <v>73</v>
      </c>
      <c r="AY454" s="228" t="s">
        <v>165</v>
      </c>
    </row>
    <row r="455" spans="1:65" s="13" customFormat="1" ht="11.25">
      <c r="B455" s="209"/>
      <c r="C455" s="210"/>
      <c r="D455" s="211" t="s">
        <v>173</v>
      </c>
      <c r="E455" s="212" t="s">
        <v>1</v>
      </c>
      <c r="F455" s="213" t="s">
        <v>279</v>
      </c>
      <c r="G455" s="210"/>
      <c r="H455" s="212" t="s">
        <v>1</v>
      </c>
      <c r="I455" s="210"/>
      <c r="J455" s="210"/>
      <c r="K455" s="210"/>
      <c r="L455" s="214"/>
      <c r="M455" s="215"/>
      <c r="N455" s="216"/>
      <c r="O455" s="216"/>
      <c r="P455" s="216"/>
      <c r="Q455" s="216"/>
      <c r="R455" s="216"/>
      <c r="S455" s="216"/>
      <c r="T455" s="217"/>
      <c r="AT455" s="218" t="s">
        <v>173</v>
      </c>
      <c r="AU455" s="218" t="s">
        <v>94</v>
      </c>
      <c r="AV455" s="13" t="s">
        <v>81</v>
      </c>
      <c r="AW455" s="13" t="s">
        <v>29</v>
      </c>
      <c r="AX455" s="13" t="s">
        <v>73</v>
      </c>
      <c r="AY455" s="218" t="s">
        <v>165</v>
      </c>
    </row>
    <row r="456" spans="1:65" s="14" customFormat="1" ht="11.25">
      <c r="B456" s="219"/>
      <c r="C456" s="220"/>
      <c r="D456" s="211" t="s">
        <v>173</v>
      </c>
      <c r="E456" s="221" t="s">
        <v>1</v>
      </c>
      <c r="F456" s="222" t="s">
        <v>587</v>
      </c>
      <c r="G456" s="220"/>
      <c r="H456" s="223">
        <v>79.085999999999999</v>
      </c>
      <c r="I456" s="220"/>
      <c r="J456" s="220"/>
      <c r="K456" s="220"/>
      <c r="L456" s="224"/>
      <c r="M456" s="225"/>
      <c r="N456" s="226"/>
      <c r="O456" s="226"/>
      <c r="P456" s="226"/>
      <c r="Q456" s="226"/>
      <c r="R456" s="226"/>
      <c r="S456" s="226"/>
      <c r="T456" s="227"/>
      <c r="AT456" s="228" t="s">
        <v>173</v>
      </c>
      <c r="AU456" s="228" t="s">
        <v>94</v>
      </c>
      <c r="AV456" s="14" t="s">
        <v>94</v>
      </c>
      <c r="AW456" s="14" t="s">
        <v>29</v>
      </c>
      <c r="AX456" s="14" t="s">
        <v>73</v>
      </c>
      <c r="AY456" s="228" t="s">
        <v>165</v>
      </c>
    </row>
    <row r="457" spans="1:65" s="15" customFormat="1" ht="11.25">
      <c r="B457" s="229"/>
      <c r="C457" s="230"/>
      <c r="D457" s="211" t="s">
        <v>173</v>
      </c>
      <c r="E457" s="231" t="s">
        <v>1</v>
      </c>
      <c r="F457" s="232" t="s">
        <v>176</v>
      </c>
      <c r="G457" s="230"/>
      <c r="H457" s="233">
        <v>277.65199999999999</v>
      </c>
      <c r="I457" s="230"/>
      <c r="J457" s="230"/>
      <c r="K457" s="230"/>
      <c r="L457" s="234"/>
      <c r="M457" s="235"/>
      <c r="N457" s="236"/>
      <c r="O457" s="236"/>
      <c r="P457" s="236"/>
      <c r="Q457" s="236"/>
      <c r="R457" s="236"/>
      <c r="S457" s="236"/>
      <c r="T457" s="237"/>
      <c r="AT457" s="238" t="s">
        <v>173</v>
      </c>
      <c r="AU457" s="238" t="s">
        <v>94</v>
      </c>
      <c r="AV457" s="15" t="s">
        <v>171</v>
      </c>
      <c r="AW457" s="15" t="s">
        <v>29</v>
      </c>
      <c r="AX457" s="15" t="s">
        <v>81</v>
      </c>
      <c r="AY457" s="238" t="s">
        <v>165</v>
      </c>
    </row>
    <row r="458" spans="1:65" s="2" customFormat="1" ht="37.9" customHeight="1">
      <c r="A458" s="31"/>
      <c r="B458" s="32"/>
      <c r="C458" s="196" t="s">
        <v>588</v>
      </c>
      <c r="D458" s="196" t="s">
        <v>167</v>
      </c>
      <c r="E458" s="197" t="s">
        <v>589</v>
      </c>
      <c r="F458" s="198" t="s">
        <v>590</v>
      </c>
      <c r="G458" s="199" t="s">
        <v>170</v>
      </c>
      <c r="H458" s="200">
        <v>76.093999999999994</v>
      </c>
      <c r="I458" s="201">
        <v>2.3199999999999998</v>
      </c>
      <c r="J458" s="201">
        <f>ROUND(I458*H458,2)</f>
        <v>176.54</v>
      </c>
      <c r="K458" s="202"/>
      <c r="L458" s="36"/>
      <c r="M458" s="203" t="s">
        <v>1</v>
      </c>
      <c r="N458" s="204" t="s">
        <v>39</v>
      </c>
      <c r="O458" s="205">
        <v>0.15</v>
      </c>
      <c r="P458" s="205">
        <f>O458*H458</f>
        <v>11.414099999999999</v>
      </c>
      <c r="Q458" s="205">
        <v>0</v>
      </c>
      <c r="R458" s="205">
        <f>Q458*H458</f>
        <v>0</v>
      </c>
      <c r="S458" s="205">
        <v>1.4999999999999999E-2</v>
      </c>
      <c r="T458" s="206">
        <f>S458*H458</f>
        <v>1.1414099999999998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207" t="s">
        <v>257</v>
      </c>
      <c r="AT458" s="207" t="s">
        <v>167</v>
      </c>
      <c r="AU458" s="207" t="s">
        <v>94</v>
      </c>
      <c r="AY458" s="17" t="s">
        <v>165</v>
      </c>
      <c r="BE458" s="208">
        <f>IF(N458="základná",J458,0)</f>
        <v>0</v>
      </c>
      <c r="BF458" s="208">
        <f>IF(N458="znížená",J458,0)</f>
        <v>176.54</v>
      </c>
      <c r="BG458" s="208">
        <f>IF(N458="zákl. prenesená",J458,0)</f>
        <v>0</v>
      </c>
      <c r="BH458" s="208">
        <f>IF(N458="zníž. prenesená",J458,0)</f>
        <v>0</v>
      </c>
      <c r="BI458" s="208">
        <f>IF(N458="nulová",J458,0)</f>
        <v>0</v>
      </c>
      <c r="BJ458" s="17" t="s">
        <v>94</v>
      </c>
      <c r="BK458" s="208">
        <f>ROUND(I458*H458,2)</f>
        <v>176.54</v>
      </c>
      <c r="BL458" s="17" t="s">
        <v>257</v>
      </c>
      <c r="BM458" s="207" t="s">
        <v>591</v>
      </c>
    </row>
    <row r="459" spans="1:65" s="13" customFormat="1" ht="11.25">
      <c r="B459" s="209"/>
      <c r="C459" s="210"/>
      <c r="D459" s="211" t="s">
        <v>173</v>
      </c>
      <c r="E459" s="212" t="s">
        <v>1</v>
      </c>
      <c r="F459" s="213" t="s">
        <v>592</v>
      </c>
      <c r="G459" s="210"/>
      <c r="H459" s="212" t="s">
        <v>1</v>
      </c>
      <c r="I459" s="210"/>
      <c r="J459" s="210"/>
      <c r="K459" s="210"/>
      <c r="L459" s="214"/>
      <c r="M459" s="215"/>
      <c r="N459" s="216"/>
      <c r="O459" s="216"/>
      <c r="P459" s="216"/>
      <c r="Q459" s="216"/>
      <c r="R459" s="216"/>
      <c r="S459" s="216"/>
      <c r="T459" s="217"/>
      <c r="AT459" s="218" t="s">
        <v>173</v>
      </c>
      <c r="AU459" s="218" t="s">
        <v>94</v>
      </c>
      <c r="AV459" s="13" t="s">
        <v>81</v>
      </c>
      <c r="AW459" s="13" t="s">
        <v>29</v>
      </c>
      <c r="AX459" s="13" t="s">
        <v>73</v>
      </c>
      <c r="AY459" s="218" t="s">
        <v>165</v>
      </c>
    </row>
    <row r="460" spans="1:65" s="14" customFormat="1" ht="11.25">
      <c r="B460" s="219"/>
      <c r="C460" s="220"/>
      <c r="D460" s="211" t="s">
        <v>173</v>
      </c>
      <c r="E460" s="221" t="s">
        <v>1</v>
      </c>
      <c r="F460" s="222" t="s">
        <v>593</v>
      </c>
      <c r="G460" s="220"/>
      <c r="H460" s="223">
        <v>76.093999999999994</v>
      </c>
      <c r="I460" s="220"/>
      <c r="J460" s="220"/>
      <c r="K460" s="220"/>
      <c r="L460" s="224"/>
      <c r="M460" s="225"/>
      <c r="N460" s="226"/>
      <c r="O460" s="226"/>
      <c r="P460" s="226"/>
      <c r="Q460" s="226"/>
      <c r="R460" s="226"/>
      <c r="S460" s="226"/>
      <c r="T460" s="227"/>
      <c r="AT460" s="228" t="s">
        <v>173</v>
      </c>
      <c r="AU460" s="228" t="s">
        <v>94</v>
      </c>
      <c r="AV460" s="14" t="s">
        <v>94</v>
      </c>
      <c r="AW460" s="14" t="s">
        <v>29</v>
      </c>
      <c r="AX460" s="14" t="s">
        <v>73</v>
      </c>
      <c r="AY460" s="228" t="s">
        <v>165</v>
      </c>
    </row>
    <row r="461" spans="1:65" s="15" customFormat="1" ht="11.25">
      <c r="B461" s="229"/>
      <c r="C461" s="230"/>
      <c r="D461" s="211" t="s">
        <v>173</v>
      </c>
      <c r="E461" s="231" t="s">
        <v>1</v>
      </c>
      <c r="F461" s="232" t="s">
        <v>176</v>
      </c>
      <c r="G461" s="230"/>
      <c r="H461" s="233">
        <v>76.093999999999994</v>
      </c>
      <c r="I461" s="230"/>
      <c r="J461" s="230"/>
      <c r="K461" s="230"/>
      <c r="L461" s="234"/>
      <c r="M461" s="235"/>
      <c r="N461" s="236"/>
      <c r="O461" s="236"/>
      <c r="P461" s="236"/>
      <c r="Q461" s="236"/>
      <c r="R461" s="236"/>
      <c r="S461" s="236"/>
      <c r="T461" s="237"/>
      <c r="AT461" s="238" t="s">
        <v>173</v>
      </c>
      <c r="AU461" s="238" t="s">
        <v>94</v>
      </c>
      <c r="AV461" s="15" t="s">
        <v>171</v>
      </c>
      <c r="AW461" s="15" t="s">
        <v>29</v>
      </c>
      <c r="AX461" s="15" t="s">
        <v>81</v>
      </c>
      <c r="AY461" s="238" t="s">
        <v>165</v>
      </c>
    </row>
    <row r="462" spans="1:65" s="12" customFormat="1" ht="22.9" customHeight="1">
      <c r="B462" s="181"/>
      <c r="C462" s="182"/>
      <c r="D462" s="183" t="s">
        <v>72</v>
      </c>
      <c r="E462" s="194" t="s">
        <v>594</v>
      </c>
      <c r="F462" s="194" t="s">
        <v>595</v>
      </c>
      <c r="G462" s="182"/>
      <c r="H462" s="182"/>
      <c r="I462" s="182"/>
      <c r="J462" s="195">
        <f>BK462</f>
        <v>821.48</v>
      </c>
      <c r="K462" s="182"/>
      <c r="L462" s="186"/>
      <c r="M462" s="187"/>
      <c r="N462" s="188"/>
      <c r="O462" s="188"/>
      <c r="P462" s="189">
        <f>SUM(P463:P484)</f>
        <v>47.13926</v>
      </c>
      <c r="Q462" s="188"/>
      <c r="R462" s="189">
        <f>SUM(R463:R484)</f>
        <v>0</v>
      </c>
      <c r="S462" s="188"/>
      <c r="T462" s="190">
        <f>SUM(T463:T484)</f>
        <v>0.17583499999999999</v>
      </c>
      <c r="AR462" s="191" t="s">
        <v>94</v>
      </c>
      <c r="AT462" s="192" t="s">
        <v>72</v>
      </c>
      <c r="AU462" s="192" t="s">
        <v>81</v>
      </c>
      <c r="AY462" s="191" t="s">
        <v>165</v>
      </c>
      <c r="BK462" s="193">
        <f>SUM(BK463:BK484)</f>
        <v>821.48</v>
      </c>
    </row>
    <row r="463" spans="1:65" s="2" customFormat="1" ht="16.5" customHeight="1">
      <c r="A463" s="31"/>
      <c r="B463" s="32"/>
      <c r="C463" s="196" t="s">
        <v>596</v>
      </c>
      <c r="D463" s="196" t="s">
        <v>167</v>
      </c>
      <c r="E463" s="197" t="s">
        <v>597</v>
      </c>
      <c r="F463" s="198" t="s">
        <v>598</v>
      </c>
      <c r="G463" s="199" t="s">
        <v>220</v>
      </c>
      <c r="H463" s="200">
        <v>94.24</v>
      </c>
      <c r="I463" s="201">
        <v>1.47</v>
      </c>
      <c r="J463" s="201">
        <f>ROUND(I463*H463,2)</f>
        <v>138.53</v>
      </c>
      <c r="K463" s="202"/>
      <c r="L463" s="36"/>
      <c r="M463" s="203" t="s">
        <v>1</v>
      </c>
      <c r="N463" s="204" t="s">
        <v>39</v>
      </c>
      <c r="O463" s="205">
        <v>9.5000000000000001E-2</v>
      </c>
      <c r="P463" s="205">
        <f>O463*H463</f>
        <v>8.9527999999999999</v>
      </c>
      <c r="Q463" s="205">
        <v>0</v>
      </c>
      <c r="R463" s="205">
        <f>Q463*H463</f>
        <v>0</v>
      </c>
      <c r="S463" s="205">
        <v>1E-3</v>
      </c>
      <c r="T463" s="206">
        <f>S463*H463</f>
        <v>9.423999999999999E-2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207" t="s">
        <v>257</v>
      </c>
      <c r="AT463" s="207" t="s">
        <v>167</v>
      </c>
      <c r="AU463" s="207" t="s">
        <v>94</v>
      </c>
      <c r="AY463" s="17" t="s">
        <v>165</v>
      </c>
      <c r="BE463" s="208">
        <f>IF(N463="základná",J463,0)</f>
        <v>0</v>
      </c>
      <c r="BF463" s="208">
        <f>IF(N463="znížená",J463,0)</f>
        <v>138.53</v>
      </c>
      <c r="BG463" s="208">
        <f>IF(N463="zákl. prenesená",J463,0)</f>
        <v>0</v>
      </c>
      <c r="BH463" s="208">
        <f>IF(N463="zníž. prenesená",J463,0)</f>
        <v>0</v>
      </c>
      <c r="BI463" s="208">
        <f>IF(N463="nulová",J463,0)</f>
        <v>0</v>
      </c>
      <c r="BJ463" s="17" t="s">
        <v>94</v>
      </c>
      <c r="BK463" s="208">
        <f>ROUND(I463*H463,2)</f>
        <v>138.53</v>
      </c>
      <c r="BL463" s="17" t="s">
        <v>257</v>
      </c>
      <c r="BM463" s="207" t="s">
        <v>599</v>
      </c>
    </row>
    <row r="464" spans="1:65" s="13" customFormat="1" ht="11.25">
      <c r="B464" s="209"/>
      <c r="C464" s="210"/>
      <c r="D464" s="211" t="s">
        <v>173</v>
      </c>
      <c r="E464" s="212" t="s">
        <v>1</v>
      </c>
      <c r="F464" s="213" t="s">
        <v>292</v>
      </c>
      <c r="G464" s="210"/>
      <c r="H464" s="212" t="s">
        <v>1</v>
      </c>
      <c r="I464" s="210"/>
      <c r="J464" s="210"/>
      <c r="K464" s="210"/>
      <c r="L464" s="214"/>
      <c r="M464" s="215"/>
      <c r="N464" s="216"/>
      <c r="O464" s="216"/>
      <c r="P464" s="216"/>
      <c r="Q464" s="216"/>
      <c r="R464" s="216"/>
      <c r="S464" s="216"/>
      <c r="T464" s="217"/>
      <c r="AT464" s="218" t="s">
        <v>173</v>
      </c>
      <c r="AU464" s="218" t="s">
        <v>94</v>
      </c>
      <c r="AV464" s="13" t="s">
        <v>81</v>
      </c>
      <c r="AW464" s="13" t="s">
        <v>29</v>
      </c>
      <c r="AX464" s="13" t="s">
        <v>73</v>
      </c>
      <c r="AY464" s="218" t="s">
        <v>165</v>
      </c>
    </row>
    <row r="465" spans="1:65" s="14" customFormat="1" ht="33.75">
      <c r="B465" s="219"/>
      <c r="C465" s="220"/>
      <c r="D465" s="211" t="s">
        <v>173</v>
      </c>
      <c r="E465" s="221" t="s">
        <v>1</v>
      </c>
      <c r="F465" s="222" t="s">
        <v>600</v>
      </c>
      <c r="G465" s="220"/>
      <c r="H465" s="223">
        <v>66.459999999999994</v>
      </c>
      <c r="I465" s="220"/>
      <c r="J465" s="220"/>
      <c r="K465" s="220"/>
      <c r="L465" s="224"/>
      <c r="M465" s="225"/>
      <c r="N465" s="226"/>
      <c r="O465" s="226"/>
      <c r="P465" s="226"/>
      <c r="Q465" s="226"/>
      <c r="R465" s="226"/>
      <c r="S465" s="226"/>
      <c r="T465" s="227"/>
      <c r="AT465" s="228" t="s">
        <v>173</v>
      </c>
      <c r="AU465" s="228" t="s">
        <v>94</v>
      </c>
      <c r="AV465" s="14" t="s">
        <v>94</v>
      </c>
      <c r="AW465" s="14" t="s">
        <v>29</v>
      </c>
      <c r="AX465" s="14" t="s">
        <v>73</v>
      </c>
      <c r="AY465" s="228" t="s">
        <v>165</v>
      </c>
    </row>
    <row r="466" spans="1:65" s="13" customFormat="1" ht="11.25">
      <c r="B466" s="209"/>
      <c r="C466" s="210"/>
      <c r="D466" s="211" t="s">
        <v>173</v>
      </c>
      <c r="E466" s="212" t="s">
        <v>1</v>
      </c>
      <c r="F466" s="213" t="s">
        <v>253</v>
      </c>
      <c r="G466" s="210"/>
      <c r="H466" s="212" t="s">
        <v>1</v>
      </c>
      <c r="I466" s="210"/>
      <c r="J466" s="210"/>
      <c r="K466" s="210"/>
      <c r="L466" s="214"/>
      <c r="M466" s="215"/>
      <c r="N466" s="216"/>
      <c r="O466" s="216"/>
      <c r="P466" s="216"/>
      <c r="Q466" s="216"/>
      <c r="R466" s="216"/>
      <c r="S466" s="216"/>
      <c r="T466" s="217"/>
      <c r="AT466" s="218" t="s">
        <v>173</v>
      </c>
      <c r="AU466" s="218" t="s">
        <v>94</v>
      </c>
      <c r="AV466" s="13" t="s">
        <v>81</v>
      </c>
      <c r="AW466" s="13" t="s">
        <v>29</v>
      </c>
      <c r="AX466" s="13" t="s">
        <v>73</v>
      </c>
      <c r="AY466" s="218" t="s">
        <v>165</v>
      </c>
    </row>
    <row r="467" spans="1:65" s="14" customFormat="1" ht="22.5">
      <c r="B467" s="219"/>
      <c r="C467" s="220"/>
      <c r="D467" s="211" t="s">
        <v>173</v>
      </c>
      <c r="E467" s="221" t="s">
        <v>1</v>
      </c>
      <c r="F467" s="222" t="s">
        <v>601</v>
      </c>
      <c r="G467" s="220"/>
      <c r="H467" s="223">
        <v>27.78</v>
      </c>
      <c r="I467" s="220"/>
      <c r="J467" s="220"/>
      <c r="K467" s="220"/>
      <c r="L467" s="224"/>
      <c r="M467" s="225"/>
      <c r="N467" s="226"/>
      <c r="O467" s="226"/>
      <c r="P467" s="226"/>
      <c r="Q467" s="226"/>
      <c r="R467" s="226"/>
      <c r="S467" s="226"/>
      <c r="T467" s="227"/>
      <c r="AT467" s="228" t="s">
        <v>173</v>
      </c>
      <c r="AU467" s="228" t="s">
        <v>94</v>
      </c>
      <c r="AV467" s="14" t="s">
        <v>94</v>
      </c>
      <c r="AW467" s="14" t="s">
        <v>29</v>
      </c>
      <c r="AX467" s="14" t="s">
        <v>73</v>
      </c>
      <c r="AY467" s="228" t="s">
        <v>165</v>
      </c>
    </row>
    <row r="468" spans="1:65" s="15" customFormat="1" ht="11.25">
      <c r="B468" s="229"/>
      <c r="C468" s="230"/>
      <c r="D468" s="211" t="s">
        <v>173</v>
      </c>
      <c r="E468" s="231" t="s">
        <v>1</v>
      </c>
      <c r="F468" s="232" t="s">
        <v>176</v>
      </c>
      <c r="G468" s="230"/>
      <c r="H468" s="233">
        <v>94.24</v>
      </c>
      <c r="I468" s="230"/>
      <c r="J468" s="230"/>
      <c r="K468" s="230"/>
      <c r="L468" s="234"/>
      <c r="M468" s="235"/>
      <c r="N468" s="236"/>
      <c r="O468" s="236"/>
      <c r="P468" s="236"/>
      <c r="Q468" s="236"/>
      <c r="R468" s="236"/>
      <c r="S468" s="236"/>
      <c r="T468" s="237"/>
      <c r="AT468" s="238" t="s">
        <v>173</v>
      </c>
      <c r="AU468" s="238" t="s">
        <v>94</v>
      </c>
      <c r="AV468" s="15" t="s">
        <v>171</v>
      </c>
      <c r="AW468" s="15" t="s">
        <v>29</v>
      </c>
      <c r="AX468" s="15" t="s">
        <v>81</v>
      </c>
      <c r="AY468" s="238" t="s">
        <v>165</v>
      </c>
    </row>
    <row r="469" spans="1:65" s="2" customFormat="1" ht="24.2" customHeight="1">
      <c r="A469" s="31"/>
      <c r="B469" s="32"/>
      <c r="C469" s="196" t="s">
        <v>602</v>
      </c>
      <c r="D469" s="196" t="s">
        <v>167</v>
      </c>
      <c r="E469" s="197" t="s">
        <v>603</v>
      </c>
      <c r="F469" s="198" t="s">
        <v>604</v>
      </c>
      <c r="G469" s="199" t="s">
        <v>170</v>
      </c>
      <c r="H469" s="200">
        <v>81.594999999999999</v>
      </c>
      <c r="I469" s="201">
        <v>2.98</v>
      </c>
      <c r="J469" s="201">
        <f>ROUND(I469*H469,2)</f>
        <v>243.15</v>
      </c>
      <c r="K469" s="202"/>
      <c r="L469" s="36"/>
      <c r="M469" s="203" t="s">
        <v>1</v>
      </c>
      <c r="N469" s="204" t="s">
        <v>39</v>
      </c>
      <c r="O469" s="205">
        <v>0.193</v>
      </c>
      <c r="P469" s="205">
        <f>O469*H469</f>
        <v>15.747835</v>
      </c>
      <c r="Q469" s="205">
        <v>0</v>
      </c>
      <c r="R469" s="205">
        <f>Q469*H469</f>
        <v>0</v>
      </c>
      <c r="S469" s="205">
        <v>1E-3</v>
      </c>
      <c r="T469" s="206">
        <f>S469*H469</f>
        <v>8.1595000000000001E-2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207" t="s">
        <v>257</v>
      </c>
      <c r="AT469" s="207" t="s">
        <v>167</v>
      </c>
      <c r="AU469" s="207" t="s">
        <v>94</v>
      </c>
      <c r="AY469" s="17" t="s">
        <v>165</v>
      </c>
      <c r="BE469" s="208">
        <f>IF(N469="základná",J469,0)</f>
        <v>0</v>
      </c>
      <c r="BF469" s="208">
        <f>IF(N469="znížená",J469,0)</f>
        <v>243.15</v>
      </c>
      <c r="BG469" s="208">
        <f>IF(N469="zákl. prenesená",J469,0)</f>
        <v>0</v>
      </c>
      <c r="BH469" s="208">
        <f>IF(N469="zníž. prenesená",J469,0)</f>
        <v>0</v>
      </c>
      <c r="BI469" s="208">
        <f>IF(N469="nulová",J469,0)</f>
        <v>0</v>
      </c>
      <c r="BJ469" s="17" t="s">
        <v>94</v>
      </c>
      <c r="BK469" s="208">
        <f>ROUND(I469*H469,2)</f>
        <v>243.15</v>
      </c>
      <c r="BL469" s="17" t="s">
        <v>257</v>
      </c>
      <c r="BM469" s="207" t="s">
        <v>605</v>
      </c>
    </row>
    <row r="470" spans="1:65" s="13" customFormat="1" ht="11.25">
      <c r="B470" s="209"/>
      <c r="C470" s="210"/>
      <c r="D470" s="211" t="s">
        <v>173</v>
      </c>
      <c r="E470" s="212" t="s">
        <v>1</v>
      </c>
      <c r="F470" s="213" t="s">
        <v>265</v>
      </c>
      <c r="G470" s="210"/>
      <c r="H470" s="212" t="s">
        <v>1</v>
      </c>
      <c r="I470" s="210"/>
      <c r="J470" s="210"/>
      <c r="K470" s="210"/>
      <c r="L470" s="214"/>
      <c r="M470" s="215"/>
      <c r="N470" s="216"/>
      <c r="O470" s="216"/>
      <c r="P470" s="216"/>
      <c r="Q470" s="216"/>
      <c r="R470" s="216"/>
      <c r="S470" s="216"/>
      <c r="T470" s="217"/>
      <c r="AT470" s="218" t="s">
        <v>173</v>
      </c>
      <c r="AU470" s="218" t="s">
        <v>94</v>
      </c>
      <c r="AV470" s="13" t="s">
        <v>81</v>
      </c>
      <c r="AW470" s="13" t="s">
        <v>29</v>
      </c>
      <c r="AX470" s="13" t="s">
        <v>73</v>
      </c>
      <c r="AY470" s="218" t="s">
        <v>165</v>
      </c>
    </row>
    <row r="471" spans="1:65" s="14" customFormat="1" ht="11.25">
      <c r="B471" s="219"/>
      <c r="C471" s="220"/>
      <c r="D471" s="211" t="s">
        <v>173</v>
      </c>
      <c r="E471" s="221" t="s">
        <v>1</v>
      </c>
      <c r="F471" s="222" t="s">
        <v>606</v>
      </c>
      <c r="G471" s="220"/>
      <c r="H471" s="223">
        <v>37.988999999999997</v>
      </c>
      <c r="I471" s="220"/>
      <c r="J471" s="220"/>
      <c r="K471" s="220"/>
      <c r="L471" s="224"/>
      <c r="M471" s="225"/>
      <c r="N471" s="226"/>
      <c r="O471" s="226"/>
      <c r="P471" s="226"/>
      <c r="Q471" s="226"/>
      <c r="R471" s="226"/>
      <c r="S471" s="226"/>
      <c r="T471" s="227"/>
      <c r="AT471" s="228" t="s">
        <v>173</v>
      </c>
      <c r="AU471" s="228" t="s">
        <v>94</v>
      </c>
      <c r="AV471" s="14" t="s">
        <v>94</v>
      </c>
      <c r="AW471" s="14" t="s">
        <v>29</v>
      </c>
      <c r="AX471" s="14" t="s">
        <v>73</v>
      </c>
      <c r="AY471" s="228" t="s">
        <v>165</v>
      </c>
    </row>
    <row r="472" spans="1:65" s="13" customFormat="1" ht="11.25">
      <c r="B472" s="209"/>
      <c r="C472" s="210"/>
      <c r="D472" s="211" t="s">
        <v>173</v>
      </c>
      <c r="E472" s="212" t="s">
        <v>1</v>
      </c>
      <c r="F472" s="213" t="s">
        <v>607</v>
      </c>
      <c r="G472" s="210"/>
      <c r="H472" s="212" t="s">
        <v>1</v>
      </c>
      <c r="I472" s="210"/>
      <c r="J472" s="210"/>
      <c r="K472" s="210"/>
      <c r="L472" s="214"/>
      <c r="M472" s="215"/>
      <c r="N472" s="216"/>
      <c r="O472" s="216"/>
      <c r="P472" s="216"/>
      <c r="Q472" s="216"/>
      <c r="R472" s="216"/>
      <c r="S472" s="216"/>
      <c r="T472" s="217"/>
      <c r="AT472" s="218" t="s">
        <v>173</v>
      </c>
      <c r="AU472" s="218" t="s">
        <v>94</v>
      </c>
      <c r="AV472" s="13" t="s">
        <v>81</v>
      </c>
      <c r="AW472" s="13" t="s">
        <v>29</v>
      </c>
      <c r="AX472" s="13" t="s">
        <v>73</v>
      </c>
      <c r="AY472" s="218" t="s">
        <v>165</v>
      </c>
    </row>
    <row r="473" spans="1:65" s="14" customFormat="1" ht="11.25">
      <c r="B473" s="219"/>
      <c r="C473" s="220"/>
      <c r="D473" s="211" t="s">
        <v>173</v>
      </c>
      <c r="E473" s="221" t="s">
        <v>1</v>
      </c>
      <c r="F473" s="222" t="s">
        <v>608</v>
      </c>
      <c r="G473" s="220"/>
      <c r="H473" s="223">
        <v>24.58</v>
      </c>
      <c r="I473" s="220"/>
      <c r="J473" s="220"/>
      <c r="K473" s="220"/>
      <c r="L473" s="224"/>
      <c r="M473" s="225"/>
      <c r="N473" s="226"/>
      <c r="O473" s="226"/>
      <c r="P473" s="226"/>
      <c r="Q473" s="226"/>
      <c r="R473" s="226"/>
      <c r="S473" s="226"/>
      <c r="T473" s="227"/>
      <c r="AT473" s="228" t="s">
        <v>173</v>
      </c>
      <c r="AU473" s="228" t="s">
        <v>94</v>
      </c>
      <c r="AV473" s="14" t="s">
        <v>94</v>
      </c>
      <c r="AW473" s="14" t="s">
        <v>29</v>
      </c>
      <c r="AX473" s="14" t="s">
        <v>73</v>
      </c>
      <c r="AY473" s="228" t="s">
        <v>165</v>
      </c>
    </row>
    <row r="474" spans="1:65" s="13" customFormat="1" ht="11.25">
      <c r="B474" s="209"/>
      <c r="C474" s="210"/>
      <c r="D474" s="211" t="s">
        <v>173</v>
      </c>
      <c r="E474" s="212" t="s">
        <v>1</v>
      </c>
      <c r="F474" s="213" t="s">
        <v>609</v>
      </c>
      <c r="G474" s="210"/>
      <c r="H474" s="212" t="s">
        <v>1</v>
      </c>
      <c r="I474" s="210"/>
      <c r="J474" s="210"/>
      <c r="K474" s="210"/>
      <c r="L474" s="214"/>
      <c r="M474" s="215"/>
      <c r="N474" s="216"/>
      <c r="O474" s="216"/>
      <c r="P474" s="216"/>
      <c r="Q474" s="216"/>
      <c r="R474" s="216"/>
      <c r="S474" s="216"/>
      <c r="T474" s="217"/>
      <c r="AT474" s="218" t="s">
        <v>173</v>
      </c>
      <c r="AU474" s="218" t="s">
        <v>94</v>
      </c>
      <c r="AV474" s="13" t="s">
        <v>81</v>
      </c>
      <c r="AW474" s="13" t="s">
        <v>29</v>
      </c>
      <c r="AX474" s="13" t="s">
        <v>73</v>
      </c>
      <c r="AY474" s="218" t="s">
        <v>165</v>
      </c>
    </row>
    <row r="475" spans="1:65" s="14" customFormat="1" ht="11.25">
      <c r="B475" s="219"/>
      <c r="C475" s="220"/>
      <c r="D475" s="211" t="s">
        <v>173</v>
      </c>
      <c r="E475" s="221" t="s">
        <v>1</v>
      </c>
      <c r="F475" s="222" t="s">
        <v>610</v>
      </c>
      <c r="G475" s="220"/>
      <c r="H475" s="223">
        <v>19.026</v>
      </c>
      <c r="I475" s="220"/>
      <c r="J475" s="220"/>
      <c r="K475" s="220"/>
      <c r="L475" s="224"/>
      <c r="M475" s="225"/>
      <c r="N475" s="226"/>
      <c r="O475" s="226"/>
      <c r="P475" s="226"/>
      <c r="Q475" s="226"/>
      <c r="R475" s="226"/>
      <c r="S475" s="226"/>
      <c r="T475" s="227"/>
      <c r="AT475" s="228" t="s">
        <v>173</v>
      </c>
      <c r="AU475" s="228" t="s">
        <v>94</v>
      </c>
      <c r="AV475" s="14" t="s">
        <v>94</v>
      </c>
      <c r="AW475" s="14" t="s">
        <v>29</v>
      </c>
      <c r="AX475" s="14" t="s">
        <v>73</v>
      </c>
      <c r="AY475" s="228" t="s">
        <v>165</v>
      </c>
    </row>
    <row r="476" spans="1:65" s="15" customFormat="1" ht="11.25">
      <c r="B476" s="229"/>
      <c r="C476" s="230"/>
      <c r="D476" s="211" t="s">
        <v>173</v>
      </c>
      <c r="E476" s="231" t="s">
        <v>1</v>
      </c>
      <c r="F476" s="232" t="s">
        <v>176</v>
      </c>
      <c r="G476" s="230"/>
      <c r="H476" s="233">
        <v>81.594999999999999</v>
      </c>
      <c r="I476" s="230"/>
      <c r="J476" s="230"/>
      <c r="K476" s="230"/>
      <c r="L476" s="234"/>
      <c r="M476" s="235"/>
      <c r="N476" s="236"/>
      <c r="O476" s="236"/>
      <c r="P476" s="236"/>
      <c r="Q476" s="236"/>
      <c r="R476" s="236"/>
      <c r="S476" s="236"/>
      <c r="T476" s="237"/>
      <c r="AT476" s="238" t="s">
        <v>173</v>
      </c>
      <c r="AU476" s="238" t="s">
        <v>94</v>
      </c>
      <c r="AV476" s="15" t="s">
        <v>171</v>
      </c>
      <c r="AW476" s="15" t="s">
        <v>29</v>
      </c>
      <c r="AX476" s="15" t="s">
        <v>81</v>
      </c>
      <c r="AY476" s="238" t="s">
        <v>165</v>
      </c>
    </row>
    <row r="477" spans="1:65" s="2" customFormat="1" ht="24.2" customHeight="1">
      <c r="A477" s="31"/>
      <c r="B477" s="32"/>
      <c r="C477" s="196" t="s">
        <v>611</v>
      </c>
      <c r="D477" s="196" t="s">
        <v>167</v>
      </c>
      <c r="E477" s="197" t="s">
        <v>612</v>
      </c>
      <c r="F477" s="198" t="s">
        <v>613</v>
      </c>
      <c r="G477" s="199" t="s">
        <v>170</v>
      </c>
      <c r="H477" s="200">
        <v>81.594999999999999</v>
      </c>
      <c r="I477" s="201">
        <v>5.39</v>
      </c>
      <c r="J477" s="201">
        <f>ROUND(I477*H477,2)</f>
        <v>439.8</v>
      </c>
      <c r="K477" s="202"/>
      <c r="L477" s="36"/>
      <c r="M477" s="203" t="s">
        <v>1</v>
      </c>
      <c r="N477" s="204" t="s">
        <v>39</v>
      </c>
      <c r="O477" s="205">
        <v>0.27500000000000002</v>
      </c>
      <c r="P477" s="205">
        <f>O477*H477</f>
        <v>22.438625000000002</v>
      </c>
      <c r="Q477" s="205">
        <v>0</v>
      </c>
      <c r="R477" s="205">
        <f>Q477*H477</f>
        <v>0</v>
      </c>
      <c r="S477" s="205">
        <v>0</v>
      </c>
      <c r="T477" s="206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207" t="s">
        <v>257</v>
      </c>
      <c r="AT477" s="207" t="s">
        <v>167</v>
      </c>
      <c r="AU477" s="207" t="s">
        <v>94</v>
      </c>
      <c r="AY477" s="17" t="s">
        <v>165</v>
      </c>
      <c r="BE477" s="208">
        <f>IF(N477="základná",J477,0)</f>
        <v>0</v>
      </c>
      <c r="BF477" s="208">
        <f>IF(N477="znížená",J477,0)</f>
        <v>439.8</v>
      </c>
      <c r="BG477" s="208">
        <f>IF(N477="zákl. prenesená",J477,0)</f>
        <v>0</v>
      </c>
      <c r="BH477" s="208">
        <f>IF(N477="zníž. prenesená",J477,0)</f>
        <v>0</v>
      </c>
      <c r="BI477" s="208">
        <f>IF(N477="nulová",J477,0)</f>
        <v>0</v>
      </c>
      <c r="BJ477" s="17" t="s">
        <v>94</v>
      </c>
      <c r="BK477" s="208">
        <f>ROUND(I477*H477,2)</f>
        <v>439.8</v>
      </c>
      <c r="BL477" s="17" t="s">
        <v>257</v>
      </c>
      <c r="BM477" s="207" t="s">
        <v>614</v>
      </c>
    </row>
    <row r="478" spans="1:65" s="13" customFormat="1" ht="11.25">
      <c r="B478" s="209"/>
      <c r="C478" s="210"/>
      <c r="D478" s="211" t="s">
        <v>173</v>
      </c>
      <c r="E478" s="212" t="s">
        <v>1</v>
      </c>
      <c r="F478" s="213" t="s">
        <v>265</v>
      </c>
      <c r="G478" s="210"/>
      <c r="H478" s="212" t="s">
        <v>1</v>
      </c>
      <c r="I478" s="210"/>
      <c r="J478" s="210"/>
      <c r="K478" s="210"/>
      <c r="L478" s="214"/>
      <c r="M478" s="215"/>
      <c r="N478" s="216"/>
      <c r="O478" s="216"/>
      <c r="P478" s="216"/>
      <c r="Q478" s="216"/>
      <c r="R478" s="216"/>
      <c r="S478" s="216"/>
      <c r="T478" s="217"/>
      <c r="AT478" s="218" t="s">
        <v>173</v>
      </c>
      <c r="AU478" s="218" t="s">
        <v>94</v>
      </c>
      <c r="AV478" s="13" t="s">
        <v>81</v>
      </c>
      <c r="AW478" s="13" t="s">
        <v>29</v>
      </c>
      <c r="AX478" s="13" t="s">
        <v>73</v>
      </c>
      <c r="AY478" s="218" t="s">
        <v>165</v>
      </c>
    </row>
    <row r="479" spans="1:65" s="14" customFormat="1" ht="11.25">
      <c r="B479" s="219"/>
      <c r="C479" s="220"/>
      <c r="D479" s="211" t="s">
        <v>173</v>
      </c>
      <c r="E479" s="221" t="s">
        <v>1</v>
      </c>
      <c r="F479" s="222" t="s">
        <v>606</v>
      </c>
      <c r="G479" s="220"/>
      <c r="H479" s="223">
        <v>37.988999999999997</v>
      </c>
      <c r="I479" s="220"/>
      <c r="J479" s="220"/>
      <c r="K479" s="220"/>
      <c r="L479" s="224"/>
      <c r="M479" s="225"/>
      <c r="N479" s="226"/>
      <c r="O479" s="226"/>
      <c r="P479" s="226"/>
      <c r="Q479" s="226"/>
      <c r="R479" s="226"/>
      <c r="S479" s="226"/>
      <c r="T479" s="227"/>
      <c r="AT479" s="228" t="s">
        <v>173</v>
      </c>
      <c r="AU479" s="228" t="s">
        <v>94</v>
      </c>
      <c r="AV479" s="14" t="s">
        <v>94</v>
      </c>
      <c r="AW479" s="14" t="s">
        <v>29</v>
      </c>
      <c r="AX479" s="14" t="s">
        <v>73</v>
      </c>
      <c r="AY479" s="228" t="s">
        <v>165</v>
      </c>
    </row>
    <row r="480" spans="1:65" s="13" customFormat="1" ht="11.25">
      <c r="B480" s="209"/>
      <c r="C480" s="210"/>
      <c r="D480" s="211" t="s">
        <v>173</v>
      </c>
      <c r="E480" s="212" t="s">
        <v>1</v>
      </c>
      <c r="F480" s="213" t="s">
        <v>607</v>
      </c>
      <c r="G480" s="210"/>
      <c r="H480" s="212" t="s">
        <v>1</v>
      </c>
      <c r="I480" s="210"/>
      <c r="J480" s="210"/>
      <c r="K480" s="210"/>
      <c r="L480" s="214"/>
      <c r="M480" s="215"/>
      <c r="N480" s="216"/>
      <c r="O480" s="216"/>
      <c r="P480" s="216"/>
      <c r="Q480" s="216"/>
      <c r="R480" s="216"/>
      <c r="S480" s="216"/>
      <c r="T480" s="217"/>
      <c r="AT480" s="218" t="s">
        <v>173</v>
      </c>
      <c r="AU480" s="218" t="s">
        <v>94</v>
      </c>
      <c r="AV480" s="13" t="s">
        <v>81</v>
      </c>
      <c r="AW480" s="13" t="s">
        <v>29</v>
      </c>
      <c r="AX480" s="13" t="s">
        <v>73</v>
      </c>
      <c r="AY480" s="218" t="s">
        <v>165</v>
      </c>
    </row>
    <row r="481" spans="1:65" s="14" customFormat="1" ht="11.25">
      <c r="B481" s="219"/>
      <c r="C481" s="220"/>
      <c r="D481" s="211" t="s">
        <v>173</v>
      </c>
      <c r="E481" s="221" t="s">
        <v>1</v>
      </c>
      <c r="F481" s="222" t="s">
        <v>608</v>
      </c>
      <c r="G481" s="220"/>
      <c r="H481" s="223">
        <v>24.58</v>
      </c>
      <c r="I481" s="220"/>
      <c r="J481" s="220"/>
      <c r="K481" s="220"/>
      <c r="L481" s="224"/>
      <c r="M481" s="225"/>
      <c r="N481" s="226"/>
      <c r="O481" s="226"/>
      <c r="P481" s="226"/>
      <c r="Q481" s="226"/>
      <c r="R481" s="226"/>
      <c r="S481" s="226"/>
      <c r="T481" s="227"/>
      <c r="AT481" s="228" t="s">
        <v>173</v>
      </c>
      <c r="AU481" s="228" t="s">
        <v>94</v>
      </c>
      <c r="AV481" s="14" t="s">
        <v>94</v>
      </c>
      <c r="AW481" s="14" t="s">
        <v>29</v>
      </c>
      <c r="AX481" s="14" t="s">
        <v>73</v>
      </c>
      <c r="AY481" s="228" t="s">
        <v>165</v>
      </c>
    </row>
    <row r="482" spans="1:65" s="13" customFormat="1" ht="11.25">
      <c r="B482" s="209"/>
      <c r="C482" s="210"/>
      <c r="D482" s="211" t="s">
        <v>173</v>
      </c>
      <c r="E482" s="212" t="s">
        <v>1</v>
      </c>
      <c r="F482" s="213" t="s">
        <v>609</v>
      </c>
      <c r="G482" s="210"/>
      <c r="H482" s="212" t="s">
        <v>1</v>
      </c>
      <c r="I482" s="210"/>
      <c r="J482" s="210"/>
      <c r="K482" s="210"/>
      <c r="L482" s="214"/>
      <c r="M482" s="215"/>
      <c r="N482" s="216"/>
      <c r="O482" s="216"/>
      <c r="P482" s="216"/>
      <c r="Q482" s="216"/>
      <c r="R482" s="216"/>
      <c r="S482" s="216"/>
      <c r="T482" s="217"/>
      <c r="AT482" s="218" t="s">
        <v>173</v>
      </c>
      <c r="AU482" s="218" t="s">
        <v>94</v>
      </c>
      <c r="AV482" s="13" t="s">
        <v>81</v>
      </c>
      <c r="AW482" s="13" t="s">
        <v>29</v>
      </c>
      <c r="AX482" s="13" t="s">
        <v>73</v>
      </c>
      <c r="AY482" s="218" t="s">
        <v>165</v>
      </c>
    </row>
    <row r="483" spans="1:65" s="14" customFormat="1" ht="11.25">
      <c r="B483" s="219"/>
      <c r="C483" s="220"/>
      <c r="D483" s="211" t="s">
        <v>173</v>
      </c>
      <c r="E483" s="221" t="s">
        <v>1</v>
      </c>
      <c r="F483" s="222" t="s">
        <v>610</v>
      </c>
      <c r="G483" s="220"/>
      <c r="H483" s="223">
        <v>19.026</v>
      </c>
      <c r="I483" s="220"/>
      <c r="J483" s="220"/>
      <c r="K483" s="220"/>
      <c r="L483" s="224"/>
      <c r="M483" s="225"/>
      <c r="N483" s="226"/>
      <c r="O483" s="226"/>
      <c r="P483" s="226"/>
      <c r="Q483" s="226"/>
      <c r="R483" s="226"/>
      <c r="S483" s="226"/>
      <c r="T483" s="227"/>
      <c r="AT483" s="228" t="s">
        <v>173</v>
      </c>
      <c r="AU483" s="228" t="s">
        <v>94</v>
      </c>
      <c r="AV483" s="14" t="s">
        <v>94</v>
      </c>
      <c r="AW483" s="14" t="s">
        <v>29</v>
      </c>
      <c r="AX483" s="14" t="s">
        <v>73</v>
      </c>
      <c r="AY483" s="228" t="s">
        <v>165</v>
      </c>
    </row>
    <row r="484" spans="1:65" s="15" customFormat="1" ht="11.25">
      <c r="B484" s="229"/>
      <c r="C484" s="230"/>
      <c r="D484" s="211" t="s">
        <v>173</v>
      </c>
      <c r="E484" s="231" t="s">
        <v>1</v>
      </c>
      <c r="F484" s="232" t="s">
        <v>176</v>
      </c>
      <c r="G484" s="230"/>
      <c r="H484" s="233">
        <v>81.594999999999999</v>
      </c>
      <c r="I484" s="230"/>
      <c r="J484" s="230"/>
      <c r="K484" s="230"/>
      <c r="L484" s="234"/>
      <c r="M484" s="235"/>
      <c r="N484" s="236"/>
      <c r="O484" s="236"/>
      <c r="P484" s="236"/>
      <c r="Q484" s="236"/>
      <c r="R484" s="236"/>
      <c r="S484" s="236"/>
      <c r="T484" s="237"/>
      <c r="AT484" s="238" t="s">
        <v>173</v>
      </c>
      <c r="AU484" s="238" t="s">
        <v>94</v>
      </c>
      <c r="AV484" s="15" t="s">
        <v>171</v>
      </c>
      <c r="AW484" s="15" t="s">
        <v>29</v>
      </c>
      <c r="AX484" s="15" t="s">
        <v>81</v>
      </c>
      <c r="AY484" s="238" t="s">
        <v>165</v>
      </c>
    </row>
    <row r="485" spans="1:65" s="12" customFormat="1" ht="25.9" customHeight="1">
      <c r="B485" s="181"/>
      <c r="C485" s="182"/>
      <c r="D485" s="183" t="s">
        <v>72</v>
      </c>
      <c r="E485" s="184" t="s">
        <v>615</v>
      </c>
      <c r="F485" s="184" t="s">
        <v>616</v>
      </c>
      <c r="G485" s="182"/>
      <c r="H485" s="182"/>
      <c r="I485" s="182"/>
      <c r="J485" s="185">
        <f>BK485</f>
        <v>106.25</v>
      </c>
      <c r="K485" s="182"/>
      <c r="L485" s="186"/>
      <c r="M485" s="187"/>
      <c r="N485" s="188"/>
      <c r="O485" s="188"/>
      <c r="P485" s="189">
        <f>P486</f>
        <v>2.9359999999999999</v>
      </c>
      <c r="Q485" s="188"/>
      <c r="R485" s="189">
        <f>R486</f>
        <v>0</v>
      </c>
      <c r="S485" s="188"/>
      <c r="T485" s="190">
        <f>T486</f>
        <v>0.34499999999999997</v>
      </c>
      <c r="AR485" s="191" t="s">
        <v>180</v>
      </c>
      <c r="AT485" s="192" t="s">
        <v>72</v>
      </c>
      <c r="AU485" s="192" t="s">
        <v>73</v>
      </c>
      <c r="AY485" s="191" t="s">
        <v>165</v>
      </c>
      <c r="BK485" s="193">
        <f>BK486</f>
        <v>106.25</v>
      </c>
    </row>
    <row r="486" spans="1:65" s="12" customFormat="1" ht="22.9" customHeight="1">
      <c r="B486" s="181"/>
      <c r="C486" s="182"/>
      <c r="D486" s="183" t="s">
        <v>72</v>
      </c>
      <c r="E486" s="194" t="s">
        <v>617</v>
      </c>
      <c r="F486" s="194" t="s">
        <v>618</v>
      </c>
      <c r="G486" s="182"/>
      <c r="H486" s="182"/>
      <c r="I486" s="182"/>
      <c r="J486" s="195">
        <f>BK486</f>
        <v>106.25</v>
      </c>
      <c r="K486" s="182"/>
      <c r="L486" s="186"/>
      <c r="M486" s="187"/>
      <c r="N486" s="188"/>
      <c r="O486" s="188"/>
      <c r="P486" s="189">
        <f>SUM(P487:P488)</f>
        <v>2.9359999999999999</v>
      </c>
      <c r="Q486" s="188"/>
      <c r="R486" s="189">
        <f>SUM(R487:R488)</f>
        <v>0</v>
      </c>
      <c r="S486" s="188"/>
      <c r="T486" s="190">
        <f>SUM(T487:T488)</f>
        <v>0.34499999999999997</v>
      </c>
      <c r="AR486" s="191" t="s">
        <v>180</v>
      </c>
      <c r="AT486" s="192" t="s">
        <v>72</v>
      </c>
      <c r="AU486" s="192" t="s">
        <v>81</v>
      </c>
      <c r="AY486" s="191" t="s">
        <v>165</v>
      </c>
      <c r="BK486" s="193">
        <f>SUM(BK487:BK488)</f>
        <v>106.25</v>
      </c>
    </row>
    <row r="487" spans="1:65" s="2" customFormat="1" ht="16.5" customHeight="1">
      <c r="A487" s="31"/>
      <c r="B487" s="32"/>
      <c r="C487" s="196" t="s">
        <v>619</v>
      </c>
      <c r="D487" s="196" t="s">
        <v>167</v>
      </c>
      <c r="E487" s="197" t="s">
        <v>620</v>
      </c>
      <c r="F487" s="198" t="s">
        <v>621</v>
      </c>
      <c r="G487" s="199" t="s">
        <v>289</v>
      </c>
      <c r="H487" s="200">
        <v>1</v>
      </c>
      <c r="I487" s="201">
        <v>35.6</v>
      </c>
      <c r="J487" s="201">
        <f>ROUND(I487*H487,2)</f>
        <v>35.6</v>
      </c>
      <c r="K487" s="202"/>
      <c r="L487" s="36"/>
      <c r="M487" s="203" t="s">
        <v>1</v>
      </c>
      <c r="N487" s="204" t="s">
        <v>39</v>
      </c>
      <c r="O487" s="205">
        <v>0.73399999999999999</v>
      </c>
      <c r="P487" s="205">
        <f>O487*H487</f>
        <v>0.73399999999999999</v>
      </c>
      <c r="Q487" s="205">
        <v>0</v>
      </c>
      <c r="R487" s="205">
        <f>Q487*H487</f>
        <v>0</v>
      </c>
      <c r="S487" s="205">
        <v>0.15</v>
      </c>
      <c r="T487" s="206">
        <f>S487*H487</f>
        <v>0.15</v>
      </c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R487" s="207" t="s">
        <v>530</v>
      </c>
      <c r="AT487" s="207" t="s">
        <v>167</v>
      </c>
      <c r="AU487" s="207" t="s">
        <v>94</v>
      </c>
      <c r="AY487" s="17" t="s">
        <v>165</v>
      </c>
      <c r="BE487" s="208">
        <f>IF(N487="základná",J487,0)</f>
        <v>0</v>
      </c>
      <c r="BF487" s="208">
        <f>IF(N487="znížená",J487,0)</f>
        <v>35.6</v>
      </c>
      <c r="BG487" s="208">
        <f>IF(N487="zákl. prenesená",J487,0)</f>
        <v>0</v>
      </c>
      <c r="BH487" s="208">
        <f>IF(N487="zníž. prenesená",J487,0)</f>
        <v>0</v>
      </c>
      <c r="BI487" s="208">
        <f>IF(N487="nulová",J487,0)</f>
        <v>0</v>
      </c>
      <c r="BJ487" s="17" t="s">
        <v>94</v>
      </c>
      <c r="BK487" s="208">
        <f>ROUND(I487*H487,2)</f>
        <v>35.6</v>
      </c>
      <c r="BL487" s="17" t="s">
        <v>530</v>
      </c>
      <c r="BM487" s="207" t="s">
        <v>622</v>
      </c>
    </row>
    <row r="488" spans="1:65" s="2" customFormat="1" ht="16.5" customHeight="1">
      <c r="A488" s="31"/>
      <c r="B488" s="32"/>
      <c r="C488" s="196" t="s">
        <v>623</v>
      </c>
      <c r="D488" s="196" t="s">
        <v>167</v>
      </c>
      <c r="E488" s="197" t="s">
        <v>624</v>
      </c>
      <c r="F488" s="198" t="s">
        <v>625</v>
      </c>
      <c r="G488" s="199" t="s">
        <v>289</v>
      </c>
      <c r="H488" s="200">
        <v>3</v>
      </c>
      <c r="I488" s="201">
        <v>23.55</v>
      </c>
      <c r="J488" s="201">
        <f>ROUND(I488*H488,2)</f>
        <v>70.650000000000006</v>
      </c>
      <c r="K488" s="202"/>
      <c r="L488" s="36"/>
      <c r="M488" s="203" t="s">
        <v>1</v>
      </c>
      <c r="N488" s="204" t="s">
        <v>39</v>
      </c>
      <c r="O488" s="205">
        <v>0.73399999999999999</v>
      </c>
      <c r="P488" s="205">
        <f>O488*H488</f>
        <v>2.202</v>
      </c>
      <c r="Q488" s="205">
        <v>0</v>
      </c>
      <c r="R488" s="205">
        <f>Q488*H488</f>
        <v>0</v>
      </c>
      <c r="S488" s="205">
        <v>6.5000000000000002E-2</v>
      </c>
      <c r="T488" s="206">
        <f>S488*H488</f>
        <v>0.19500000000000001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207" t="s">
        <v>530</v>
      </c>
      <c r="AT488" s="207" t="s">
        <v>167</v>
      </c>
      <c r="AU488" s="207" t="s">
        <v>94</v>
      </c>
      <c r="AY488" s="17" t="s">
        <v>165</v>
      </c>
      <c r="BE488" s="208">
        <f>IF(N488="základná",J488,0)</f>
        <v>0</v>
      </c>
      <c r="BF488" s="208">
        <f>IF(N488="znížená",J488,0)</f>
        <v>70.650000000000006</v>
      </c>
      <c r="BG488" s="208">
        <f>IF(N488="zákl. prenesená",J488,0)</f>
        <v>0</v>
      </c>
      <c r="BH488" s="208">
        <f>IF(N488="zníž. prenesená",J488,0)</f>
        <v>0</v>
      </c>
      <c r="BI488" s="208">
        <f>IF(N488="nulová",J488,0)</f>
        <v>0</v>
      </c>
      <c r="BJ488" s="17" t="s">
        <v>94</v>
      </c>
      <c r="BK488" s="208">
        <f>ROUND(I488*H488,2)</f>
        <v>70.650000000000006</v>
      </c>
      <c r="BL488" s="17" t="s">
        <v>530</v>
      </c>
      <c r="BM488" s="207" t="s">
        <v>626</v>
      </c>
    </row>
    <row r="489" spans="1:65" s="12" customFormat="1" ht="25.9" customHeight="1">
      <c r="B489" s="181"/>
      <c r="C489" s="182"/>
      <c r="D489" s="183" t="s">
        <v>72</v>
      </c>
      <c r="E489" s="184" t="s">
        <v>627</v>
      </c>
      <c r="F489" s="184" t="s">
        <v>628</v>
      </c>
      <c r="G489" s="182"/>
      <c r="H489" s="182"/>
      <c r="I489" s="182"/>
      <c r="J489" s="185">
        <f>BK489</f>
        <v>2168.94</v>
      </c>
      <c r="K489" s="182"/>
      <c r="L489" s="186"/>
      <c r="M489" s="187"/>
      <c r="N489" s="188"/>
      <c r="O489" s="188"/>
      <c r="P489" s="189">
        <f>P490</f>
        <v>0</v>
      </c>
      <c r="Q489" s="188"/>
      <c r="R489" s="189">
        <f>R490</f>
        <v>0</v>
      </c>
      <c r="S489" s="188"/>
      <c r="T489" s="190">
        <f>T490</f>
        <v>0</v>
      </c>
      <c r="AR489" s="191" t="s">
        <v>171</v>
      </c>
      <c r="AT489" s="192" t="s">
        <v>72</v>
      </c>
      <c r="AU489" s="192" t="s">
        <v>73</v>
      </c>
      <c r="AY489" s="191" t="s">
        <v>165</v>
      </c>
      <c r="BK489" s="193">
        <f>BK490</f>
        <v>2168.94</v>
      </c>
    </row>
    <row r="490" spans="1:65" s="2" customFormat="1" ht="37.9" customHeight="1">
      <c r="A490" s="31"/>
      <c r="B490" s="32"/>
      <c r="C490" s="196" t="s">
        <v>629</v>
      </c>
      <c r="D490" s="196" t="s">
        <v>167</v>
      </c>
      <c r="E490" s="197" t="s">
        <v>627</v>
      </c>
      <c r="F490" s="198" t="s">
        <v>630</v>
      </c>
      <c r="G490" s="199" t="s">
        <v>631</v>
      </c>
      <c r="H490" s="200">
        <v>333.68299999999999</v>
      </c>
      <c r="I490" s="201">
        <v>6.5</v>
      </c>
      <c r="J490" s="201">
        <f>ROUND(I490*H490,2)</f>
        <v>2168.94</v>
      </c>
      <c r="K490" s="202"/>
      <c r="L490" s="36"/>
      <c r="M490" s="239" t="s">
        <v>1</v>
      </c>
      <c r="N490" s="240" t="s">
        <v>39</v>
      </c>
      <c r="O490" s="241">
        <v>0</v>
      </c>
      <c r="P490" s="241">
        <f>O490*H490</f>
        <v>0</v>
      </c>
      <c r="Q490" s="241">
        <v>0</v>
      </c>
      <c r="R490" s="241">
        <f>Q490*H490</f>
        <v>0</v>
      </c>
      <c r="S490" s="241">
        <v>0</v>
      </c>
      <c r="T490" s="242">
        <f>S490*H490</f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207" t="s">
        <v>632</v>
      </c>
      <c r="AT490" s="207" t="s">
        <v>167</v>
      </c>
      <c r="AU490" s="207" t="s">
        <v>81</v>
      </c>
      <c r="AY490" s="17" t="s">
        <v>165</v>
      </c>
      <c r="BE490" s="208">
        <f>IF(N490="základná",J490,0)</f>
        <v>0</v>
      </c>
      <c r="BF490" s="208">
        <f>IF(N490="znížená",J490,0)</f>
        <v>2168.94</v>
      </c>
      <c r="BG490" s="208">
        <f>IF(N490="zákl. prenesená",J490,0)</f>
        <v>0</v>
      </c>
      <c r="BH490" s="208">
        <f>IF(N490="zníž. prenesená",J490,0)</f>
        <v>0</v>
      </c>
      <c r="BI490" s="208">
        <f>IF(N490="nulová",J490,0)</f>
        <v>0</v>
      </c>
      <c r="BJ490" s="17" t="s">
        <v>94</v>
      </c>
      <c r="BK490" s="208">
        <f>ROUND(I490*H490,2)</f>
        <v>2168.94</v>
      </c>
      <c r="BL490" s="17" t="s">
        <v>632</v>
      </c>
      <c r="BM490" s="207" t="s">
        <v>633</v>
      </c>
    </row>
    <row r="491" spans="1:65" s="2" customFormat="1" ht="6.95" customHeight="1">
      <c r="A491" s="31"/>
      <c r="B491" s="55"/>
      <c r="C491" s="56"/>
      <c r="D491" s="56"/>
      <c r="E491" s="56"/>
      <c r="F491" s="56"/>
      <c r="G491" s="56"/>
      <c r="H491" s="56"/>
      <c r="I491" s="56"/>
      <c r="J491" s="56"/>
      <c r="K491" s="56"/>
      <c r="L491" s="36"/>
      <c r="M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</row>
  </sheetData>
  <sheetProtection algorithmName="SHA-512" hashValue="PapdGw47i9DQUSsfWew+sNYfIzGXf+YrMbe4xirN2EXVgEZfjgZFB+a9V3ACTn2FFtTH7UYpBfgqaiXnA+BQrQ==" saltValue="saY+cTveyGitzjv9qs51BNIdknlQmeR1hdgg71pZHEGeIih7YUvDcXgpsZCFQh+9GBvt1B2ANeAEfEyi5T7Nxg==" spinCount="100000" sheet="1" objects="1" scenarios="1" formatColumns="0" formatRows="0" autoFilter="0"/>
  <autoFilter ref="C133:K490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57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85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634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ROUND(J142, 2)</f>
        <v>456452.6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ROUND((SUM(BE142:BE1056)),  2)</f>
        <v>0</v>
      </c>
      <c r="G33" s="132"/>
      <c r="H33" s="132"/>
      <c r="I33" s="133">
        <v>0.2</v>
      </c>
      <c r="J33" s="131">
        <f>ROUND(((SUM(BE142:BE1056))*I33),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ROUND((SUM(BF142:BF1056)),  2)</f>
        <v>456452.6</v>
      </c>
      <c r="G34" s="31"/>
      <c r="H34" s="31"/>
      <c r="I34" s="135">
        <v>0.2</v>
      </c>
      <c r="J34" s="134">
        <f>ROUND(((SUM(BF142:BF1056))*I34),  2)</f>
        <v>91290.52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ROUND((SUM(BG142:BG1056)),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ROUND((SUM(BH142:BH1056)),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ROUND((SUM(BI142:BI1056)),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547743.12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02 - Architektonicko-stavebné riešenie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J142</f>
        <v>456452.60000000009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2:12" s="9" customFormat="1" ht="24.95" customHeight="1">
      <c r="B97" s="158"/>
      <c r="C97" s="159"/>
      <c r="D97" s="160" t="s">
        <v>133</v>
      </c>
      <c r="E97" s="161"/>
      <c r="F97" s="161"/>
      <c r="G97" s="161"/>
      <c r="H97" s="161"/>
      <c r="I97" s="161"/>
      <c r="J97" s="162">
        <f>J143</f>
        <v>162008.37000000002</v>
      </c>
      <c r="K97" s="159"/>
      <c r="L97" s="163"/>
    </row>
    <row r="98" spans="2:12" s="10" customFormat="1" ht="19.899999999999999" customHeight="1">
      <c r="B98" s="164"/>
      <c r="C98" s="105"/>
      <c r="D98" s="165" t="s">
        <v>134</v>
      </c>
      <c r="E98" s="166"/>
      <c r="F98" s="166"/>
      <c r="G98" s="166"/>
      <c r="H98" s="166"/>
      <c r="I98" s="166"/>
      <c r="J98" s="167">
        <f>J144</f>
        <v>5354.48</v>
      </c>
      <c r="K98" s="105"/>
      <c r="L98" s="168"/>
    </row>
    <row r="99" spans="2:12" s="10" customFormat="1" ht="19.899999999999999" customHeight="1">
      <c r="B99" s="164"/>
      <c r="C99" s="105"/>
      <c r="D99" s="165" t="s">
        <v>635</v>
      </c>
      <c r="E99" s="166"/>
      <c r="F99" s="166"/>
      <c r="G99" s="166"/>
      <c r="H99" s="166"/>
      <c r="I99" s="166"/>
      <c r="J99" s="167">
        <f>J174</f>
        <v>2435.4299999999998</v>
      </c>
      <c r="K99" s="105"/>
      <c r="L99" s="168"/>
    </row>
    <row r="100" spans="2:12" s="10" customFormat="1" ht="19.899999999999999" customHeight="1">
      <c r="B100" s="164"/>
      <c r="C100" s="105"/>
      <c r="D100" s="165" t="s">
        <v>636</v>
      </c>
      <c r="E100" s="166"/>
      <c r="F100" s="166"/>
      <c r="G100" s="166"/>
      <c r="H100" s="166"/>
      <c r="I100" s="166"/>
      <c r="J100" s="167">
        <f>J202</f>
        <v>893.41000000000008</v>
      </c>
      <c r="K100" s="105"/>
      <c r="L100" s="168"/>
    </row>
    <row r="101" spans="2:12" s="10" customFormat="1" ht="19.899999999999999" customHeight="1">
      <c r="B101" s="164"/>
      <c r="C101" s="105"/>
      <c r="D101" s="165" t="s">
        <v>637</v>
      </c>
      <c r="E101" s="166"/>
      <c r="F101" s="166"/>
      <c r="G101" s="166"/>
      <c r="H101" s="166"/>
      <c r="I101" s="166"/>
      <c r="J101" s="167">
        <f>J223</f>
        <v>1240.79</v>
      </c>
      <c r="K101" s="105"/>
      <c r="L101" s="168"/>
    </row>
    <row r="102" spans="2:12" s="10" customFormat="1" ht="19.899999999999999" customHeight="1">
      <c r="B102" s="164"/>
      <c r="C102" s="105"/>
      <c r="D102" s="165" t="s">
        <v>638</v>
      </c>
      <c r="E102" s="166"/>
      <c r="F102" s="166"/>
      <c r="G102" s="166"/>
      <c r="H102" s="166"/>
      <c r="I102" s="166"/>
      <c r="J102" s="167">
        <f>J237</f>
        <v>126590.66000000002</v>
      </c>
      <c r="K102" s="105"/>
      <c r="L102" s="168"/>
    </row>
    <row r="103" spans="2:12" s="10" customFormat="1" ht="19.899999999999999" customHeight="1">
      <c r="B103" s="164"/>
      <c r="C103" s="105"/>
      <c r="D103" s="165" t="s">
        <v>135</v>
      </c>
      <c r="E103" s="166"/>
      <c r="F103" s="166"/>
      <c r="G103" s="166"/>
      <c r="H103" s="166"/>
      <c r="I103" s="166"/>
      <c r="J103" s="167">
        <f>J470</f>
        <v>15717.56</v>
      </c>
      <c r="K103" s="105"/>
      <c r="L103" s="168"/>
    </row>
    <row r="104" spans="2:12" s="10" customFormat="1" ht="19.899999999999999" customHeight="1">
      <c r="B104" s="164"/>
      <c r="C104" s="105"/>
      <c r="D104" s="165" t="s">
        <v>639</v>
      </c>
      <c r="E104" s="166"/>
      <c r="F104" s="166"/>
      <c r="G104" s="166"/>
      <c r="H104" s="166"/>
      <c r="I104" s="166"/>
      <c r="J104" s="167">
        <f>J510</f>
        <v>9776.0400000000009</v>
      </c>
      <c r="K104" s="105"/>
      <c r="L104" s="168"/>
    </row>
    <row r="105" spans="2:12" s="9" customFormat="1" ht="24.95" customHeight="1">
      <c r="B105" s="158"/>
      <c r="C105" s="159"/>
      <c r="D105" s="160" t="s">
        <v>136</v>
      </c>
      <c r="E105" s="161"/>
      <c r="F105" s="161"/>
      <c r="G105" s="161"/>
      <c r="H105" s="161"/>
      <c r="I105" s="161"/>
      <c r="J105" s="162">
        <f>J512</f>
        <v>249696.46000000005</v>
      </c>
      <c r="K105" s="159"/>
      <c r="L105" s="163"/>
    </row>
    <row r="106" spans="2:12" s="10" customFormat="1" ht="19.899999999999999" customHeight="1">
      <c r="B106" s="164"/>
      <c r="C106" s="105"/>
      <c r="D106" s="165" t="s">
        <v>137</v>
      </c>
      <c r="E106" s="166"/>
      <c r="F106" s="166"/>
      <c r="G106" s="166"/>
      <c r="H106" s="166"/>
      <c r="I106" s="166"/>
      <c r="J106" s="167">
        <f>J513</f>
        <v>15036.11</v>
      </c>
      <c r="K106" s="105"/>
      <c r="L106" s="168"/>
    </row>
    <row r="107" spans="2:12" s="10" customFormat="1" ht="19.899999999999999" customHeight="1">
      <c r="B107" s="164"/>
      <c r="C107" s="105"/>
      <c r="D107" s="165" t="s">
        <v>640</v>
      </c>
      <c r="E107" s="166"/>
      <c r="F107" s="166"/>
      <c r="G107" s="166"/>
      <c r="H107" s="166"/>
      <c r="I107" s="166"/>
      <c r="J107" s="167">
        <f>J561</f>
        <v>4105.76</v>
      </c>
      <c r="K107" s="105"/>
      <c r="L107" s="168"/>
    </row>
    <row r="108" spans="2:12" s="10" customFormat="1" ht="19.899999999999999" customHeight="1">
      <c r="B108" s="164"/>
      <c r="C108" s="105"/>
      <c r="D108" s="165" t="s">
        <v>138</v>
      </c>
      <c r="E108" s="166"/>
      <c r="F108" s="166"/>
      <c r="G108" s="166"/>
      <c r="H108" s="166"/>
      <c r="I108" s="166"/>
      <c r="J108" s="167">
        <f>J598</f>
        <v>24142.48</v>
      </c>
      <c r="K108" s="105"/>
      <c r="L108" s="168"/>
    </row>
    <row r="109" spans="2:12" s="10" customFormat="1" ht="19.899999999999999" customHeight="1">
      <c r="B109" s="164"/>
      <c r="C109" s="105"/>
      <c r="D109" s="165" t="s">
        <v>141</v>
      </c>
      <c r="E109" s="166"/>
      <c r="F109" s="166"/>
      <c r="G109" s="166"/>
      <c r="H109" s="166"/>
      <c r="I109" s="166"/>
      <c r="J109" s="167">
        <f>J661</f>
        <v>11058.8</v>
      </c>
      <c r="K109" s="105"/>
      <c r="L109" s="168"/>
    </row>
    <row r="110" spans="2:12" s="10" customFormat="1" ht="19.899999999999999" customHeight="1">
      <c r="B110" s="164"/>
      <c r="C110" s="105"/>
      <c r="D110" s="165" t="s">
        <v>641</v>
      </c>
      <c r="E110" s="166"/>
      <c r="F110" s="166"/>
      <c r="G110" s="166"/>
      <c r="H110" s="166"/>
      <c r="I110" s="166"/>
      <c r="J110" s="167">
        <f>J696</f>
        <v>47929.53</v>
      </c>
      <c r="K110" s="105"/>
      <c r="L110" s="168"/>
    </row>
    <row r="111" spans="2:12" s="10" customFormat="1" ht="19.899999999999999" customHeight="1">
      <c r="B111" s="164"/>
      <c r="C111" s="105"/>
      <c r="D111" s="165" t="s">
        <v>142</v>
      </c>
      <c r="E111" s="166"/>
      <c r="F111" s="166"/>
      <c r="G111" s="166"/>
      <c r="H111" s="166"/>
      <c r="I111" s="166"/>
      <c r="J111" s="167">
        <f>J737</f>
        <v>23660.71</v>
      </c>
      <c r="K111" s="105"/>
      <c r="L111" s="168"/>
    </row>
    <row r="112" spans="2:12" s="10" customFormat="1" ht="19.899999999999999" customHeight="1">
      <c r="B112" s="164"/>
      <c r="C112" s="105"/>
      <c r="D112" s="165" t="s">
        <v>143</v>
      </c>
      <c r="E112" s="166"/>
      <c r="F112" s="166"/>
      <c r="G112" s="166"/>
      <c r="H112" s="166"/>
      <c r="I112" s="166"/>
      <c r="J112" s="167">
        <f>J786</f>
        <v>25820.820000000007</v>
      </c>
      <c r="K112" s="105"/>
      <c r="L112" s="168"/>
    </row>
    <row r="113" spans="1:31" s="10" customFormat="1" ht="19.899999999999999" customHeight="1">
      <c r="B113" s="164"/>
      <c r="C113" s="105"/>
      <c r="D113" s="165" t="s">
        <v>144</v>
      </c>
      <c r="E113" s="166"/>
      <c r="F113" s="166"/>
      <c r="G113" s="166"/>
      <c r="H113" s="166"/>
      <c r="I113" s="166"/>
      <c r="J113" s="167">
        <f>J857</f>
        <v>37202.67</v>
      </c>
      <c r="K113" s="105"/>
      <c r="L113" s="168"/>
    </row>
    <row r="114" spans="1:31" s="10" customFormat="1" ht="19.899999999999999" customHeight="1">
      <c r="B114" s="164"/>
      <c r="C114" s="105"/>
      <c r="D114" s="165" t="s">
        <v>642</v>
      </c>
      <c r="E114" s="166"/>
      <c r="F114" s="166"/>
      <c r="G114" s="166"/>
      <c r="H114" s="166"/>
      <c r="I114" s="166"/>
      <c r="J114" s="167">
        <f>J900</f>
        <v>37687.39</v>
      </c>
      <c r="K114" s="105"/>
      <c r="L114" s="168"/>
    </row>
    <row r="115" spans="1:31" s="10" customFormat="1" ht="19.899999999999999" customHeight="1">
      <c r="B115" s="164"/>
      <c r="C115" s="105"/>
      <c r="D115" s="165" t="s">
        <v>146</v>
      </c>
      <c r="E115" s="166"/>
      <c r="F115" s="166"/>
      <c r="G115" s="166"/>
      <c r="H115" s="166"/>
      <c r="I115" s="166"/>
      <c r="J115" s="167">
        <f>J956</f>
        <v>10205.100000000002</v>
      </c>
      <c r="K115" s="105"/>
      <c r="L115" s="168"/>
    </row>
    <row r="116" spans="1:31" s="10" customFormat="1" ht="19.899999999999999" customHeight="1">
      <c r="B116" s="164"/>
      <c r="C116" s="105"/>
      <c r="D116" s="165" t="s">
        <v>643</v>
      </c>
      <c r="E116" s="166"/>
      <c r="F116" s="166"/>
      <c r="G116" s="166"/>
      <c r="H116" s="166"/>
      <c r="I116" s="166"/>
      <c r="J116" s="167">
        <f>J991</f>
        <v>4084.8799999999997</v>
      </c>
      <c r="K116" s="105"/>
      <c r="L116" s="168"/>
    </row>
    <row r="117" spans="1:31" s="10" customFormat="1" ht="19.899999999999999" customHeight="1">
      <c r="B117" s="164"/>
      <c r="C117" s="105"/>
      <c r="D117" s="165" t="s">
        <v>644</v>
      </c>
      <c r="E117" s="166"/>
      <c r="F117" s="166"/>
      <c r="G117" s="166"/>
      <c r="H117" s="166"/>
      <c r="I117" s="166"/>
      <c r="J117" s="167">
        <f>J1005</f>
        <v>81.040000000000006</v>
      </c>
      <c r="K117" s="105"/>
      <c r="L117" s="168"/>
    </row>
    <row r="118" spans="1:31" s="10" customFormat="1" ht="19.899999999999999" customHeight="1">
      <c r="B118" s="164"/>
      <c r="C118" s="105"/>
      <c r="D118" s="165" t="s">
        <v>645</v>
      </c>
      <c r="E118" s="166"/>
      <c r="F118" s="166"/>
      <c r="G118" s="166"/>
      <c r="H118" s="166"/>
      <c r="I118" s="166"/>
      <c r="J118" s="167">
        <f>J1010</f>
        <v>1349.57</v>
      </c>
      <c r="K118" s="105"/>
      <c r="L118" s="168"/>
    </row>
    <row r="119" spans="1:31" s="10" customFormat="1" ht="19.899999999999999" customHeight="1">
      <c r="B119" s="164"/>
      <c r="C119" s="105"/>
      <c r="D119" s="165" t="s">
        <v>646</v>
      </c>
      <c r="E119" s="166"/>
      <c r="F119" s="166"/>
      <c r="G119" s="166"/>
      <c r="H119" s="166"/>
      <c r="I119" s="166"/>
      <c r="J119" s="167">
        <f>J1043</f>
        <v>7331.5999999999995</v>
      </c>
      <c r="K119" s="105"/>
      <c r="L119" s="168"/>
    </row>
    <row r="120" spans="1:31" s="9" customFormat="1" ht="24.95" customHeight="1">
      <c r="B120" s="158"/>
      <c r="C120" s="159"/>
      <c r="D120" s="160" t="s">
        <v>148</v>
      </c>
      <c r="E120" s="161"/>
      <c r="F120" s="161"/>
      <c r="G120" s="161"/>
      <c r="H120" s="161"/>
      <c r="I120" s="161"/>
      <c r="J120" s="162">
        <f>J1052</f>
        <v>34800.33</v>
      </c>
      <c r="K120" s="159"/>
      <c r="L120" s="163"/>
    </row>
    <row r="121" spans="1:31" s="10" customFormat="1" ht="19.899999999999999" customHeight="1">
      <c r="B121" s="164"/>
      <c r="C121" s="105"/>
      <c r="D121" s="165" t="s">
        <v>647</v>
      </c>
      <c r="E121" s="166"/>
      <c r="F121" s="166"/>
      <c r="G121" s="166"/>
      <c r="H121" s="166"/>
      <c r="I121" s="166"/>
      <c r="J121" s="167">
        <f>J1053</f>
        <v>34800.33</v>
      </c>
      <c r="K121" s="105"/>
      <c r="L121" s="168"/>
    </row>
    <row r="122" spans="1:31" s="9" customFormat="1" ht="24.95" customHeight="1">
      <c r="B122" s="158"/>
      <c r="C122" s="159"/>
      <c r="D122" s="160" t="s">
        <v>150</v>
      </c>
      <c r="E122" s="161"/>
      <c r="F122" s="161"/>
      <c r="G122" s="161"/>
      <c r="H122" s="161"/>
      <c r="I122" s="161"/>
      <c r="J122" s="162">
        <f>J1055</f>
        <v>9947.44</v>
      </c>
      <c r="K122" s="159"/>
      <c r="L122" s="163"/>
    </row>
    <row r="123" spans="1:31" s="2" customFormat="1" ht="21.7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8" spans="1:31" s="2" customFormat="1" ht="6.95" customHeight="1">
      <c r="A128" s="31"/>
      <c r="B128" s="57"/>
      <c r="C128" s="58"/>
      <c r="D128" s="58"/>
      <c r="E128" s="58"/>
      <c r="F128" s="58"/>
      <c r="G128" s="58"/>
      <c r="H128" s="58"/>
      <c r="I128" s="58"/>
      <c r="J128" s="58"/>
      <c r="K128" s="58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2" customFormat="1" ht="24.95" customHeight="1">
      <c r="A129" s="31"/>
      <c r="B129" s="32"/>
      <c r="C129" s="23" t="s">
        <v>151</v>
      </c>
      <c r="D129" s="33"/>
      <c r="E129" s="33"/>
      <c r="F129" s="33"/>
      <c r="G129" s="33"/>
      <c r="H129" s="33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3" s="2" customFormat="1" ht="6.95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12" customHeight="1">
      <c r="A131" s="31"/>
      <c r="B131" s="32"/>
      <c r="C131" s="28" t="s">
        <v>13</v>
      </c>
      <c r="D131" s="33"/>
      <c r="E131" s="33"/>
      <c r="F131" s="33"/>
      <c r="G131" s="33"/>
      <c r="H131" s="33"/>
      <c r="I131" s="33"/>
      <c r="J131" s="33"/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26.25" customHeight="1">
      <c r="A132" s="31"/>
      <c r="B132" s="32"/>
      <c r="C132" s="33"/>
      <c r="D132" s="33"/>
      <c r="E132" s="309" t="str">
        <f>E7</f>
        <v>ZNÍŽENIE ENERGITECKEJ NÁROČNOSTI BUDOVY OcÚ S KULTÚRNYM DOMOM ZVONČIN</v>
      </c>
      <c r="F132" s="310"/>
      <c r="G132" s="310"/>
      <c r="H132" s="310"/>
      <c r="I132" s="33"/>
      <c r="J132" s="33"/>
      <c r="K132" s="33"/>
      <c r="L132" s="52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8" t="s">
        <v>126</v>
      </c>
      <c r="D133" s="33"/>
      <c r="E133" s="33"/>
      <c r="F133" s="33"/>
      <c r="G133" s="33"/>
      <c r="H133" s="33"/>
      <c r="I133" s="33"/>
      <c r="J133" s="33"/>
      <c r="K133" s="33"/>
      <c r="L133" s="52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3"/>
      <c r="D134" s="33"/>
      <c r="E134" s="265" t="str">
        <f>E9</f>
        <v>02 - Architektonicko-stavebné riešenie</v>
      </c>
      <c r="F134" s="311"/>
      <c r="G134" s="311"/>
      <c r="H134" s="311"/>
      <c r="I134" s="33"/>
      <c r="J134" s="33"/>
      <c r="K134" s="33"/>
      <c r="L134" s="52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>
      <c r="A135" s="31"/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52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>
      <c r="A136" s="31"/>
      <c r="B136" s="32"/>
      <c r="C136" s="28" t="s">
        <v>17</v>
      </c>
      <c r="D136" s="33"/>
      <c r="E136" s="33"/>
      <c r="F136" s="26" t="str">
        <f>F12</f>
        <v>ZVONČIN</v>
      </c>
      <c r="G136" s="33"/>
      <c r="H136" s="33"/>
      <c r="I136" s="28" t="s">
        <v>19</v>
      </c>
      <c r="J136" s="67" t="str">
        <f>IF(J12="","",J12)</f>
        <v>24. 4. 2023</v>
      </c>
      <c r="K136" s="33"/>
      <c r="L136" s="52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52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5.2" customHeight="1">
      <c r="A138" s="31"/>
      <c r="B138" s="32"/>
      <c r="C138" s="28" t="s">
        <v>21</v>
      </c>
      <c r="D138" s="33"/>
      <c r="E138" s="33"/>
      <c r="F138" s="26" t="str">
        <f>E15</f>
        <v>Obec Zvončín</v>
      </c>
      <c r="G138" s="33"/>
      <c r="H138" s="33"/>
      <c r="I138" s="28" t="s">
        <v>27</v>
      </c>
      <c r="J138" s="29" t="str">
        <f>E21</f>
        <v>HR PROJECT, s.r.o.</v>
      </c>
      <c r="K138" s="33"/>
      <c r="L138" s="52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15.2" customHeight="1">
      <c r="A139" s="31"/>
      <c r="B139" s="32"/>
      <c r="C139" s="28" t="s">
        <v>25</v>
      </c>
      <c r="D139" s="33"/>
      <c r="E139" s="33"/>
      <c r="F139" s="26" t="str">
        <f>IF(E18="","",E18)</f>
        <v xml:space="preserve"> </v>
      </c>
      <c r="G139" s="33"/>
      <c r="H139" s="33"/>
      <c r="I139" s="28" t="s">
        <v>30</v>
      </c>
      <c r="J139" s="29" t="str">
        <f>E24</f>
        <v>Vladimír Pilnik</v>
      </c>
      <c r="K139" s="33"/>
      <c r="L139" s="52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>
      <c r="A140" s="31"/>
      <c r="B140" s="32"/>
      <c r="C140" s="33"/>
      <c r="D140" s="33"/>
      <c r="E140" s="33"/>
      <c r="F140" s="33"/>
      <c r="G140" s="33"/>
      <c r="H140" s="33"/>
      <c r="I140" s="33"/>
      <c r="J140" s="33"/>
      <c r="K140" s="33"/>
      <c r="L140" s="52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>
      <c r="A141" s="169"/>
      <c r="B141" s="170"/>
      <c r="C141" s="171" t="s">
        <v>152</v>
      </c>
      <c r="D141" s="172" t="s">
        <v>58</v>
      </c>
      <c r="E141" s="172" t="s">
        <v>54</v>
      </c>
      <c r="F141" s="172" t="s">
        <v>55</v>
      </c>
      <c r="G141" s="172" t="s">
        <v>153</v>
      </c>
      <c r="H141" s="172" t="s">
        <v>154</v>
      </c>
      <c r="I141" s="172" t="s">
        <v>155</v>
      </c>
      <c r="J141" s="173" t="s">
        <v>130</v>
      </c>
      <c r="K141" s="174" t="s">
        <v>156</v>
      </c>
      <c r="L141" s="175"/>
      <c r="M141" s="76" t="s">
        <v>1</v>
      </c>
      <c r="N141" s="77" t="s">
        <v>37</v>
      </c>
      <c r="O141" s="77" t="s">
        <v>157</v>
      </c>
      <c r="P141" s="77" t="s">
        <v>158</v>
      </c>
      <c r="Q141" s="77" t="s">
        <v>159</v>
      </c>
      <c r="R141" s="77" t="s">
        <v>160</v>
      </c>
      <c r="S141" s="77" t="s">
        <v>161</v>
      </c>
      <c r="T141" s="78" t="s">
        <v>162</v>
      </c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</row>
    <row r="142" spans="1:63" s="2" customFormat="1" ht="22.9" customHeight="1">
      <c r="A142" s="31"/>
      <c r="B142" s="32"/>
      <c r="C142" s="83" t="s">
        <v>131</v>
      </c>
      <c r="D142" s="33"/>
      <c r="E142" s="33"/>
      <c r="F142" s="33"/>
      <c r="G142" s="33"/>
      <c r="H142" s="33"/>
      <c r="I142" s="33"/>
      <c r="J142" s="176">
        <f>BK142</f>
        <v>456452.60000000009</v>
      </c>
      <c r="K142" s="33"/>
      <c r="L142" s="36"/>
      <c r="M142" s="79"/>
      <c r="N142" s="177"/>
      <c r="O142" s="80"/>
      <c r="P142" s="178">
        <f>P143+P512+P1052+P1055</f>
        <v>8229.7574698900007</v>
      </c>
      <c r="Q142" s="80"/>
      <c r="R142" s="178">
        <f>R143+R512+R1052+R1055</f>
        <v>276.59476926648</v>
      </c>
      <c r="S142" s="80"/>
      <c r="T142" s="179">
        <f>T143+T512+T1052+T1055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72</v>
      </c>
      <c r="AU142" s="17" t="s">
        <v>132</v>
      </c>
      <c r="BK142" s="180">
        <f>BK143+BK512+BK1052+BK1055</f>
        <v>456452.60000000009</v>
      </c>
    </row>
    <row r="143" spans="1:63" s="12" customFormat="1" ht="25.9" customHeight="1">
      <c r="B143" s="181"/>
      <c r="C143" s="182"/>
      <c r="D143" s="183" t="s">
        <v>72</v>
      </c>
      <c r="E143" s="184" t="s">
        <v>163</v>
      </c>
      <c r="F143" s="184" t="s">
        <v>164</v>
      </c>
      <c r="G143" s="182"/>
      <c r="H143" s="182"/>
      <c r="I143" s="182"/>
      <c r="J143" s="185">
        <f>BK143</f>
        <v>162008.37000000002</v>
      </c>
      <c r="K143" s="182"/>
      <c r="L143" s="186"/>
      <c r="M143" s="187"/>
      <c r="N143" s="188"/>
      <c r="O143" s="188"/>
      <c r="P143" s="189">
        <f>P144+P174+P202+P223+P237+P470+P510</f>
        <v>3260.2413040000001</v>
      </c>
      <c r="Q143" s="188"/>
      <c r="R143" s="189">
        <f>R144+R174+R202+R223+R237+R470+R510</f>
        <v>224.84025779199999</v>
      </c>
      <c r="S143" s="188"/>
      <c r="T143" s="190">
        <f>T144+T174+T202+T223+T237+T470+T510</f>
        <v>0</v>
      </c>
      <c r="AR143" s="191" t="s">
        <v>81</v>
      </c>
      <c r="AT143" s="192" t="s">
        <v>72</v>
      </c>
      <c r="AU143" s="192" t="s">
        <v>73</v>
      </c>
      <c r="AY143" s="191" t="s">
        <v>165</v>
      </c>
      <c r="BK143" s="193">
        <f>BK144+BK174+BK202+BK223+BK237+BK470+BK510</f>
        <v>162008.37000000002</v>
      </c>
    </row>
    <row r="144" spans="1:63" s="12" customFormat="1" ht="22.9" customHeight="1">
      <c r="B144" s="181"/>
      <c r="C144" s="182"/>
      <c r="D144" s="183" t="s">
        <v>72</v>
      </c>
      <c r="E144" s="194" t="s">
        <v>81</v>
      </c>
      <c r="F144" s="194" t="s">
        <v>166</v>
      </c>
      <c r="G144" s="182"/>
      <c r="H144" s="182"/>
      <c r="I144" s="182"/>
      <c r="J144" s="195">
        <f>BK144</f>
        <v>5354.48</v>
      </c>
      <c r="K144" s="182"/>
      <c r="L144" s="186"/>
      <c r="M144" s="187"/>
      <c r="N144" s="188"/>
      <c r="O144" s="188"/>
      <c r="P144" s="189">
        <f>SUM(P145:P173)</f>
        <v>259.68574674999996</v>
      </c>
      <c r="Q144" s="188"/>
      <c r="R144" s="189">
        <f>SUM(R145:R173)</f>
        <v>20.053000000000001</v>
      </c>
      <c r="S144" s="188"/>
      <c r="T144" s="190">
        <f>SUM(T145:T173)</f>
        <v>0</v>
      </c>
      <c r="AR144" s="191" t="s">
        <v>81</v>
      </c>
      <c r="AT144" s="192" t="s">
        <v>72</v>
      </c>
      <c r="AU144" s="192" t="s">
        <v>81</v>
      </c>
      <c r="AY144" s="191" t="s">
        <v>165</v>
      </c>
      <c r="BK144" s="193">
        <f>SUM(BK145:BK173)</f>
        <v>5354.48</v>
      </c>
    </row>
    <row r="145" spans="1:65" s="2" customFormat="1" ht="21.75" customHeight="1">
      <c r="A145" s="31"/>
      <c r="B145" s="32"/>
      <c r="C145" s="196" t="s">
        <v>81</v>
      </c>
      <c r="D145" s="196" t="s">
        <v>167</v>
      </c>
      <c r="E145" s="197" t="s">
        <v>648</v>
      </c>
      <c r="F145" s="198" t="s">
        <v>649</v>
      </c>
      <c r="G145" s="199" t="s">
        <v>183</v>
      </c>
      <c r="H145" s="200">
        <v>40.85</v>
      </c>
      <c r="I145" s="201">
        <v>74.02</v>
      </c>
      <c r="J145" s="201">
        <f>ROUND(I145*H145,2)</f>
        <v>3023.72</v>
      </c>
      <c r="K145" s="202"/>
      <c r="L145" s="36"/>
      <c r="M145" s="203" t="s">
        <v>1</v>
      </c>
      <c r="N145" s="204" t="s">
        <v>39</v>
      </c>
      <c r="O145" s="205">
        <v>4.2</v>
      </c>
      <c r="P145" s="205">
        <f>O145*H145</f>
        <v>171.57000000000002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171</v>
      </c>
      <c r="AT145" s="207" t="s">
        <v>167</v>
      </c>
      <c r="AU145" s="207" t="s">
        <v>94</v>
      </c>
      <c r="AY145" s="17" t="s">
        <v>165</v>
      </c>
      <c r="BE145" s="208">
        <f>IF(N145="základná",J145,0)</f>
        <v>0</v>
      </c>
      <c r="BF145" s="208">
        <f>IF(N145="znížená",J145,0)</f>
        <v>3023.72</v>
      </c>
      <c r="BG145" s="208">
        <f>IF(N145="zákl. prenesená",J145,0)</f>
        <v>0</v>
      </c>
      <c r="BH145" s="208">
        <f>IF(N145="zníž. prenesená",J145,0)</f>
        <v>0</v>
      </c>
      <c r="BI145" s="208">
        <f>IF(N145="nulová",J145,0)</f>
        <v>0</v>
      </c>
      <c r="BJ145" s="17" t="s">
        <v>94</v>
      </c>
      <c r="BK145" s="208">
        <f>ROUND(I145*H145,2)</f>
        <v>3023.72</v>
      </c>
      <c r="BL145" s="17" t="s">
        <v>171</v>
      </c>
      <c r="BM145" s="207" t="s">
        <v>650</v>
      </c>
    </row>
    <row r="146" spans="1:65" s="13" customFormat="1" ht="11.25">
      <c r="B146" s="209"/>
      <c r="C146" s="210"/>
      <c r="D146" s="211" t="s">
        <v>173</v>
      </c>
      <c r="E146" s="212" t="s">
        <v>1</v>
      </c>
      <c r="F146" s="213" t="s">
        <v>242</v>
      </c>
      <c r="G146" s="210"/>
      <c r="H146" s="212" t="s">
        <v>1</v>
      </c>
      <c r="I146" s="210"/>
      <c r="J146" s="210"/>
      <c r="K146" s="210"/>
      <c r="L146" s="214"/>
      <c r="M146" s="215"/>
      <c r="N146" s="216"/>
      <c r="O146" s="216"/>
      <c r="P146" s="216"/>
      <c r="Q146" s="216"/>
      <c r="R146" s="216"/>
      <c r="S146" s="216"/>
      <c r="T146" s="217"/>
      <c r="AT146" s="218" t="s">
        <v>173</v>
      </c>
      <c r="AU146" s="218" t="s">
        <v>94</v>
      </c>
      <c r="AV146" s="13" t="s">
        <v>81</v>
      </c>
      <c r="AW146" s="13" t="s">
        <v>29</v>
      </c>
      <c r="AX146" s="13" t="s">
        <v>73</v>
      </c>
      <c r="AY146" s="218" t="s">
        <v>165</v>
      </c>
    </row>
    <row r="147" spans="1:65" s="14" customFormat="1" ht="11.25">
      <c r="B147" s="219"/>
      <c r="C147" s="220"/>
      <c r="D147" s="211" t="s">
        <v>173</v>
      </c>
      <c r="E147" s="221" t="s">
        <v>1</v>
      </c>
      <c r="F147" s="222" t="s">
        <v>651</v>
      </c>
      <c r="G147" s="220"/>
      <c r="H147" s="223">
        <v>20.318999999999999</v>
      </c>
      <c r="I147" s="220"/>
      <c r="J147" s="220"/>
      <c r="K147" s="220"/>
      <c r="L147" s="224"/>
      <c r="M147" s="225"/>
      <c r="N147" s="226"/>
      <c r="O147" s="226"/>
      <c r="P147" s="226"/>
      <c r="Q147" s="226"/>
      <c r="R147" s="226"/>
      <c r="S147" s="226"/>
      <c r="T147" s="227"/>
      <c r="AT147" s="228" t="s">
        <v>173</v>
      </c>
      <c r="AU147" s="228" t="s">
        <v>94</v>
      </c>
      <c r="AV147" s="14" t="s">
        <v>94</v>
      </c>
      <c r="AW147" s="14" t="s">
        <v>29</v>
      </c>
      <c r="AX147" s="14" t="s">
        <v>73</v>
      </c>
      <c r="AY147" s="228" t="s">
        <v>165</v>
      </c>
    </row>
    <row r="148" spans="1:65" s="14" customFormat="1" ht="22.5">
      <c r="B148" s="219"/>
      <c r="C148" s="220"/>
      <c r="D148" s="211" t="s">
        <v>173</v>
      </c>
      <c r="E148" s="221" t="s">
        <v>1</v>
      </c>
      <c r="F148" s="222" t="s">
        <v>652</v>
      </c>
      <c r="G148" s="220"/>
      <c r="H148" s="223">
        <v>20.530999999999999</v>
      </c>
      <c r="I148" s="220"/>
      <c r="J148" s="220"/>
      <c r="K148" s="220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173</v>
      </c>
      <c r="AU148" s="228" t="s">
        <v>94</v>
      </c>
      <c r="AV148" s="14" t="s">
        <v>94</v>
      </c>
      <c r="AW148" s="14" t="s">
        <v>29</v>
      </c>
      <c r="AX148" s="14" t="s">
        <v>73</v>
      </c>
      <c r="AY148" s="228" t="s">
        <v>165</v>
      </c>
    </row>
    <row r="149" spans="1:65" s="15" customFormat="1" ht="11.25">
      <c r="B149" s="229"/>
      <c r="C149" s="230"/>
      <c r="D149" s="211" t="s">
        <v>173</v>
      </c>
      <c r="E149" s="231" t="s">
        <v>1</v>
      </c>
      <c r="F149" s="232" t="s">
        <v>176</v>
      </c>
      <c r="G149" s="230"/>
      <c r="H149" s="233">
        <v>40.849999999999994</v>
      </c>
      <c r="I149" s="230"/>
      <c r="J149" s="230"/>
      <c r="K149" s="230"/>
      <c r="L149" s="234"/>
      <c r="M149" s="235"/>
      <c r="N149" s="236"/>
      <c r="O149" s="236"/>
      <c r="P149" s="236"/>
      <c r="Q149" s="236"/>
      <c r="R149" s="236"/>
      <c r="S149" s="236"/>
      <c r="T149" s="237"/>
      <c r="AT149" s="238" t="s">
        <v>173</v>
      </c>
      <c r="AU149" s="238" t="s">
        <v>94</v>
      </c>
      <c r="AV149" s="15" t="s">
        <v>171</v>
      </c>
      <c r="AW149" s="15" t="s">
        <v>29</v>
      </c>
      <c r="AX149" s="15" t="s">
        <v>81</v>
      </c>
      <c r="AY149" s="238" t="s">
        <v>165</v>
      </c>
    </row>
    <row r="150" spans="1:65" s="2" customFormat="1" ht="37.9" customHeight="1">
      <c r="A150" s="31"/>
      <c r="B150" s="32"/>
      <c r="C150" s="196" t="s">
        <v>94</v>
      </c>
      <c r="D150" s="196" t="s">
        <v>167</v>
      </c>
      <c r="E150" s="197" t="s">
        <v>653</v>
      </c>
      <c r="F150" s="198" t="s">
        <v>654</v>
      </c>
      <c r="G150" s="199" t="s">
        <v>183</v>
      </c>
      <c r="H150" s="200">
        <v>40.85</v>
      </c>
      <c r="I150" s="201">
        <v>16.989999999999998</v>
      </c>
      <c r="J150" s="201">
        <f>ROUND(I150*H150,2)</f>
        <v>694.04</v>
      </c>
      <c r="K150" s="202"/>
      <c r="L150" s="36"/>
      <c r="M150" s="203" t="s">
        <v>1</v>
      </c>
      <c r="N150" s="204" t="s">
        <v>39</v>
      </c>
      <c r="O150" s="205">
        <v>0.95</v>
      </c>
      <c r="P150" s="205">
        <f>O150*H150</f>
        <v>38.807499999999997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171</v>
      </c>
      <c r="AT150" s="207" t="s">
        <v>167</v>
      </c>
      <c r="AU150" s="207" t="s">
        <v>94</v>
      </c>
      <c r="AY150" s="17" t="s">
        <v>165</v>
      </c>
      <c r="BE150" s="208">
        <f>IF(N150="základná",J150,0)</f>
        <v>0</v>
      </c>
      <c r="BF150" s="208">
        <f>IF(N150="znížená",J150,0)</f>
        <v>694.04</v>
      </c>
      <c r="BG150" s="208">
        <f>IF(N150="zákl. prenesená",J150,0)</f>
        <v>0</v>
      </c>
      <c r="BH150" s="208">
        <f>IF(N150="zníž. prenesená",J150,0)</f>
        <v>0</v>
      </c>
      <c r="BI150" s="208">
        <f>IF(N150="nulová",J150,0)</f>
        <v>0</v>
      </c>
      <c r="BJ150" s="17" t="s">
        <v>94</v>
      </c>
      <c r="BK150" s="208">
        <f>ROUND(I150*H150,2)</f>
        <v>694.04</v>
      </c>
      <c r="BL150" s="17" t="s">
        <v>171</v>
      </c>
      <c r="BM150" s="207" t="s">
        <v>655</v>
      </c>
    </row>
    <row r="151" spans="1:65" s="2" customFormat="1" ht="33" customHeight="1">
      <c r="A151" s="31"/>
      <c r="B151" s="32"/>
      <c r="C151" s="196" t="s">
        <v>180</v>
      </c>
      <c r="D151" s="196" t="s">
        <v>167</v>
      </c>
      <c r="E151" s="197" t="s">
        <v>199</v>
      </c>
      <c r="F151" s="198" t="s">
        <v>200</v>
      </c>
      <c r="G151" s="199" t="s">
        <v>183</v>
      </c>
      <c r="H151" s="200">
        <v>9.7750000000000004</v>
      </c>
      <c r="I151" s="201">
        <v>5.17</v>
      </c>
      <c r="J151" s="201">
        <f>ROUND(I151*H151,2)</f>
        <v>50.54</v>
      </c>
      <c r="K151" s="202"/>
      <c r="L151" s="36"/>
      <c r="M151" s="203" t="s">
        <v>1</v>
      </c>
      <c r="N151" s="204" t="s">
        <v>39</v>
      </c>
      <c r="O151" s="205">
        <v>7.0999999999999994E-2</v>
      </c>
      <c r="P151" s="205">
        <f>O151*H151</f>
        <v>0.694025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171</v>
      </c>
      <c r="AT151" s="207" t="s">
        <v>167</v>
      </c>
      <c r="AU151" s="207" t="s">
        <v>94</v>
      </c>
      <c r="AY151" s="17" t="s">
        <v>165</v>
      </c>
      <c r="BE151" s="208">
        <f>IF(N151="základná",J151,0)</f>
        <v>0</v>
      </c>
      <c r="BF151" s="208">
        <f>IF(N151="znížená",J151,0)</f>
        <v>50.54</v>
      </c>
      <c r="BG151" s="208">
        <f>IF(N151="zákl. prenesená",J151,0)</f>
        <v>0</v>
      </c>
      <c r="BH151" s="208">
        <f>IF(N151="zníž. prenesená",J151,0)</f>
        <v>0</v>
      </c>
      <c r="BI151" s="208">
        <f>IF(N151="nulová",J151,0)</f>
        <v>0</v>
      </c>
      <c r="BJ151" s="17" t="s">
        <v>94</v>
      </c>
      <c r="BK151" s="208">
        <f>ROUND(I151*H151,2)</f>
        <v>50.54</v>
      </c>
      <c r="BL151" s="17" t="s">
        <v>171</v>
      </c>
      <c r="BM151" s="207" t="s">
        <v>656</v>
      </c>
    </row>
    <row r="152" spans="1:65" s="13" customFormat="1" ht="11.25">
      <c r="B152" s="209"/>
      <c r="C152" s="210"/>
      <c r="D152" s="211" t="s">
        <v>173</v>
      </c>
      <c r="E152" s="212" t="s">
        <v>1</v>
      </c>
      <c r="F152" s="213" t="s">
        <v>242</v>
      </c>
      <c r="G152" s="210"/>
      <c r="H152" s="212" t="s">
        <v>1</v>
      </c>
      <c r="I152" s="210"/>
      <c r="J152" s="210"/>
      <c r="K152" s="210"/>
      <c r="L152" s="214"/>
      <c r="M152" s="215"/>
      <c r="N152" s="216"/>
      <c r="O152" s="216"/>
      <c r="P152" s="216"/>
      <c r="Q152" s="216"/>
      <c r="R152" s="216"/>
      <c r="S152" s="216"/>
      <c r="T152" s="217"/>
      <c r="AT152" s="218" t="s">
        <v>173</v>
      </c>
      <c r="AU152" s="218" t="s">
        <v>94</v>
      </c>
      <c r="AV152" s="13" t="s">
        <v>81</v>
      </c>
      <c r="AW152" s="13" t="s">
        <v>29</v>
      </c>
      <c r="AX152" s="13" t="s">
        <v>73</v>
      </c>
      <c r="AY152" s="218" t="s">
        <v>165</v>
      </c>
    </row>
    <row r="153" spans="1:65" s="14" customFormat="1" ht="11.25">
      <c r="B153" s="219"/>
      <c r="C153" s="220"/>
      <c r="D153" s="211" t="s">
        <v>173</v>
      </c>
      <c r="E153" s="221" t="s">
        <v>1</v>
      </c>
      <c r="F153" s="222" t="s">
        <v>657</v>
      </c>
      <c r="G153" s="220"/>
      <c r="H153" s="223">
        <v>9.7750000000000004</v>
      </c>
      <c r="I153" s="220"/>
      <c r="J153" s="220"/>
      <c r="K153" s="220"/>
      <c r="L153" s="224"/>
      <c r="M153" s="225"/>
      <c r="N153" s="226"/>
      <c r="O153" s="226"/>
      <c r="P153" s="226"/>
      <c r="Q153" s="226"/>
      <c r="R153" s="226"/>
      <c r="S153" s="226"/>
      <c r="T153" s="227"/>
      <c r="AT153" s="228" t="s">
        <v>173</v>
      </c>
      <c r="AU153" s="228" t="s">
        <v>94</v>
      </c>
      <c r="AV153" s="14" t="s">
        <v>94</v>
      </c>
      <c r="AW153" s="14" t="s">
        <v>29</v>
      </c>
      <c r="AX153" s="14" t="s">
        <v>73</v>
      </c>
      <c r="AY153" s="228" t="s">
        <v>165</v>
      </c>
    </row>
    <row r="154" spans="1:65" s="15" customFormat="1" ht="11.25">
      <c r="B154" s="229"/>
      <c r="C154" s="230"/>
      <c r="D154" s="211" t="s">
        <v>173</v>
      </c>
      <c r="E154" s="231" t="s">
        <v>1</v>
      </c>
      <c r="F154" s="232" t="s">
        <v>176</v>
      </c>
      <c r="G154" s="230"/>
      <c r="H154" s="233">
        <v>9.7750000000000004</v>
      </c>
      <c r="I154" s="230"/>
      <c r="J154" s="230"/>
      <c r="K154" s="230"/>
      <c r="L154" s="234"/>
      <c r="M154" s="235"/>
      <c r="N154" s="236"/>
      <c r="O154" s="236"/>
      <c r="P154" s="236"/>
      <c r="Q154" s="236"/>
      <c r="R154" s="236"/>
      <c r="S154" s="236"/>
      <c r="T154" s="237"/>
      <c r="AT154" s="238" t="s">
        <v>173</v>
      </c>
      <c r="AU154" s="238" t="s">
        <v>94</v>
      </c>
      <c r="AV154" s="15" t="s">
        <v>171</v>
      </c>
      <c r="AW154" s="15" t="s">
        <v>29</v>
      </c>
      <c r="AX154" s="15" t="s">
        <v>81</v>
      </c>
      <c r="AY154" s="238" t="s">
        <v>165</v>
      </c>
    </row>
    <row r="155" spans="1:65" s="2" customFormat="1" ht="37.9" customHeight="1">
      <c r="A155" s="31"/>
      <c r="B155" s="32"/>
      <c r="C155" s="196" t="s">
        <v>171</v>
      </c>
      <c r="D155" s="196" t="s">
        <v>167</v>
      </c>
      <c r="E155" s="197" t="s">
        <v>203</v>
      </c>
      <c r="F155" s="198" t="s">
        <v>204</v>
      </c>
      <c r="G155" s="199" t="s">
        <v>183</v>
      </c>
      <c r="H155" s="200">
        <v>166.17500000000001</v>
      </c>
      <c r="I155" s="201">
        <v>0.52</v>
      </c>
      <c r="J155" s="201">
        <f>ROUND(I155*H155,2)</f>
        <v>86.41</v>
      </c>
      <c r="K155" s="202"/>
      <c r="L155" s="36"/>
      <c r="M155" s="203" t="s">
        <v>1</v>
      </c>
      <c r="N155" s="204" t="s">
        <v>39</v>
      </c>
      <c r="O155" s="205">
        <v>7.3699999999999998E-3</v>
      </c>
      <c r="P155" s="205">
        <f>O155*H155</f>
        <v>1.2247097500000002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171</v>
      </c>
      <c r="AT155" s="207" t="s">
        <v>167</v>
      </c>
      <c r="AU155" s="207" t="s">
        <v>94</v>
      </c>
      <c r="AY155" s="17" t="s">
        <v>165</v>
      </c>
      <c r="BE155" s="208">
        <f>IF(N155="základná",J155,0)</f>
        <v>0</v>
      </c>
      <c r="BF155" s="208">
        <f>IF(N155="znížená",J155,0)</f>
        <v>86.41</v>
      </c>
      <c r="BG155" s="208">
        <f>IF(N155="zákl. prenesená",J155,0)</f>
        <v>0</v>
      </c>
      <c r="BH155" s="208">
        <f>IF(N155="zníž. prenesená",J155,0)</f>
        <v>0</v>
      </c>
      <c r="BI155" s="208">
        <f>IF(N155="nulová",J155,0)</f>
        <v>0</v>
      </c>
      <c r="BJ155" s="17" t="s">
        <v>94</v>
      </c>
      <c r="BK155" s="208">
        <f>ROUND(I155*H155,2)</f>
        <v>86.41</v>
      </c>
      <c r="BL155" s="17" t="s">
        <v>171</v>
      </c>
      <c r="BM155" s="207" t="s">
        <v>658</v>
      </c>
    </row>
    <row r="156" spans="1:65" s="14" customFormat="1" ht="11.25">
      <c r="B156" s="219"/>
      <c r="C156" s="220"/>
      <c r="D156" s="211" t="s">
        <v>173</v>
      </c>
      <c r="E156" s="220"/>
      <c r="F156" s="222" t="s">
        <v>659</v>
      </c>
      <c r="G156" s="220"/>
      <c r="H156" s="223">
        <v>166.17500000000001</v>
      </c>
      <c r="I156" s="220"/>
      <c r="J156" s="220"/>
      <c r="K156" s="220"/>
      <c r="L156" s="224"/>
      <c r="M156" s="225"/>
      <c r="N156" s="226"/>
      <c r="O156" s="226"/>
      <c r="P156" s="226"/>
      <c r="Q156" s="226"/>
      <c r="R156" s="226"/>
      <c r="S156" s="226"/>
      <c r="T156" s="227"/>
      <c r="AT156" s="228" t="s">
        <v>173</v>
      </c>
      <c r="AU156" s="228" t="s">
        <v>94</v>
      </c>
      <c r="AV156" s="14" t="s">
        <v>94</v>
      </c>
      <c r="AW156" s="14" t="s">
        <v>4</v>
      </c>
      <c r="AX156" s="14" t="s">
        <v>81</v>
      </c>
      <c r="AY156" s="228" t="s">
        <v>165</v>
      </c>
    </row>
    <row r="157" spans="1:65" s="2" customFormat="1" ht="21.75" customHeight="1">
      <c r="A157" s="31"/>
      <c r="B157" s="32"/>
      <c r="C157" s="196" t="s">
        <v>190</v>
      </c>
      <c r="D157" s="196" t="s">
        <v>167</v>
      </c>
      <c r="E157" s="197" t="s">
        <v>660</v>
      </c>
      <c r="F157" s="198" t="s">
        <v>661</v>
      </c>
      <c r="G157" s="199" t="s">
        <v>183</v>
      </c>
      <c r="H157" s="200">
        <v>34.802</v>
      </c>
      <c r="I157" s="201">
        <v>5.13</v>
      </c>
      <c r="J157" s="201">
        <f>ROUND(I157*H157,2)</f>
        <v>178.53</v>
      </c>
      <c r="K157" s="202"/>
      <c r="L157" s="36"/>
      <c r="M157" s="203" t="s">
        <v>1</v>
      </c>
      <c r="N157" s="204" t="s">
        <v>39</v>
      </c>
      <c r="O157" s="205">
        <v>0.27900000000000003</v>
      </c>
      <c r="P157" s="205">
        <f>O157*H157</f>
        <v>9.7097580000000008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171</v>
      </c>
      <c r="AT157" s="207" t="s">
        <v>167</v>
      </c>
      <c r="AU157" s="207" t="s">
        <v>94</v>
      </c>
      <c r="AY157" s="17" t="s">
        <v>165</v>
      </c>
      <c r="BE157" s="208">
        <f>IF(N157="základná",J157,0)</f>
        <v>0</v>
      </c>
      <c r="BF157" s="208">
        <f>IF(N157="znížená",J157,0)</f>
        <v>178.53</v>
      </c>
      <c r="BG157" s="208">
        <f>IF(N157="zákl. prenesená",J157,0)</f>
        <v>0</v>
      </c>
      <c r="BH157" s="208">
        <f>IF(N157="zníž. prenesená",J157,0)</f>
        <v>0</v>
      </c>
      <c r="BI157" s="208">
        <f>IF(N157="nulová",J157,0)</f>
        <v>0</v>
      </c>
      <c r="BJ157" s="17" t="s">
        <v>94</v>
      </c>
      <c r="BK157" s="208">
        <f>ROUND(I157*H157,2)</f>
        <v>178.53</v>
      </c>
      <c r="BL157" s="17" t="s">
        <v>171</v>
      </c>
      <c r="BM157" s="207" t="s">
        <v>662</v>
      </c>
    </row>
    <row r="158" spans="1:65" s="2" customFormat="1" ht="24.2" customHeight="1">
      <c r="A158" s="31"/>
      <c r="B158" s="32"/>
      <c r="C158" s="196" t="s">
        <v>194</v>
      </c>
      <c r="D158" s="196" t="s">
        <v>167</v>
      </c>
      <c r="E158" s="197" t="s">
        <v>663</v>
      </c>
      <c r="F158" s="198" t="s">
        <v>664</v>
      </c>
      <c r="G158" s="199" t="s">
        <v>183</v>
      </c>
      <c r="H158" s="200">
        <v>44.576999999999998</v>
      </c>
      <c r="I158" s="201">
        <v>9.1199999999999992</v>
      </c>
      <c r="J158" s="201">
        <f>ROUND(I158*H158,2)</f>
        <v>406.54</v>
      </c>
      <c r="K158" s="202"/>
      <c r="L158" s="36"/>
      <c r="M158" s="203" t="s">
        <v>1</v>
      </c>
      <c r="N158" s="204" t="s">
        <v>39</v>
      </c>
      <c r="O158" s="205">
        <v>0.61699999999999999</v>
      </c>
      <c r="P158" s="205">
        <f>O158*H158</f>
        <v>27.504009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171</v>
      </c>
      <c r="AT158" s="207" t="s">
        <v>167</v>
      </c>
      <c r="AU158" s="207" t="s">
        <v>94</v>
      </c>
      <c r="AY158" s="17" t="s">
        <v>165</v>
      </c>
      <c r="BE158" s="208">
        <f>IF(N158="základná",J158,0)</f>
        <v>0</v>
      </c>
      <c r="BF158" s="208">
        <f>IF(N158="znížená",J158,0)</f>
        <v>406.54</v>
      </c>
      <c r="BG158" s="208">
        <f>IF(N158="zákl. prenesená",J158,0)</f>
        <v>0</v>
      </c>
      <c r="BH158" s="208">
        <f>IF(N158="zníž. prenesená",J158,0)</f>
        <v>0</v>
      </c>
      <c r="BI158" s="208">
        <f>IF(N158="nulová",J158,0)</f>
        <v>0</v>
      </c>
      <c r="BJ158" s="17" t="s">
        <v>94</v>
      </c>
      <c r="BK158" s="208">
        <f>ROUND(I158*H158,2)</f>
        <v>406.54</v>
      </c>
      <c r="BL158" s="17" t="s">
        <v>171</v>
      </c>
      <c r="BM158" s="207" t="s">
        <v>665</v>
      </c>
    </row>
    <row r="159" spans="1:65" s="2" customFormat="1" ht="16.5" customHeight="1">
      <c r="A159" s="31"/>
      <c r="B159" s="32"/>
      <c r="C159" s="196" t="s">
        <v>198</v>
      </c>
      <c r="D159" s="196" t="s">
        <v>167</v>
      </c>
      <c r="E159" s="197" t="s">
        <v>208</v>
      </c>
      <c r="F159" s="198" t="s">
        <v>209</v>
      </c>
      <c r="G159" s="199" t="s">
        <v>183</v>
      </c>
      <c r="H159" s="200">
        <v>9.7750000000000004</v>
      </c>
      <c r="I159" s="201">
        <v>0.9</v>
      </c>
      <c r="J159" s="201">
        <f>ROUND(I159*H159,2)</f>
        <v>8.8000000000000007</v>
      </c>
      <c r="K159" s="202"/>
      <c r="L159" s="36"/>
      <c r="M159" s="203" t="s">
        <v>1</v>
      </c>
      <c r="N159" s="204" t="s">
        <v>39</v>
      </c>
      <c r="O159" s="205">
        <v>8.9999999999999993E-3</v>
      </c>
      <c r="P159" s="205">
        <f>O159*H159</f>
        <v>8.7974999999999998E-2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171</v>
      </c>
      <c r="AT159" s="207" t="s">
        <v>167</v>
      </c>
      <c r="AU159" s="207" t="s">
        <v>94</v>
      </c>
      <c r="AY159" s="17" t="s">
        <v>165</v>
      </c>
      <c r="BE159" s="208">
        <f>IF(N159="základná",J159,0)</f>
        <v>0</v>
      </c>
      <c r="BF159" s="208">
        <f>IF(N159="znížená",J159,0)</f>
        <v>8.8000000000000007</v>
      </c>
      <c r="BG159" s="208">
        <f>IF(N159="zákl. prenesená",J159,0)</f>
        <v>0</v>
      </c>
      <c r="BH159" s="208">
        <f>IF(N159="zníž. prenesená",J159,0)</f>
        <v>0</v>
      </c>
      <c r="BI159" s="208">
        <f>IF(N159="nulová",J159,0)</f>
        <v>0</v>
      </c>
      <c r="BJ159" s="17" t="s">
        <v>94</v>
      </c>
      <c r="BK159" s="208">
        <f>ROUND(I159*H159,2)</f>
        <v>8.8000000000000007</v>
      </c>
      <c r="BL159" s="17" t="s">
        <v>171</v>
      </c>
      <c r="BM159" s="207" t="s">
        <v>666</v>
      </c>
    </row>
    <row r="160" spans="1:65" s="2" customFormat="1" ht="24.2" customHeight="1">
      <c r="A160" s="31"/>
      <c r="B160" s="32"/>
      <c r="C160" s="196" t="s">
        <v>202</v>
      </c>
      <c r="D160" s="196" t="s">
        <v>167</v>
      </c>
      <c r="E160" s="197" t="s">
        <v>211</v>
      </c>
      <c r="F160" s="198" t="s">
        <v>212</v>
      </c>
      <c r="G160" s="199" t="s">
        <v>213</v>
      </c>
      <c r="H160" s="200">
        <v>18.475000000000001</v>
      </c>
      <c r="I160" s="201">
        <v>19.5</v>
      </c>
      <c r="J160" s="201">
        <f>ROUND(I160*H160,2)</f>
        <v>360.26</v>
      </c>
      <c r="K160" s="202"/>
      <c r="L160" s="36"/>
      <c r="M160" s="203" t="s">
        <v>1</v>
      </c>
      <c r="N160" s="204" t="s">
        <v>39</v>
      </c>
      <c r="O160" s="205">
        <v>0</v>
      </c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171</v>
      </c>
      <c r="AT160" s="207" t="s">
        <v>167</v>
      </c>
      <c r="AU160" s="207" t="s">
        <v>94</v>
      </c>
      <c r="AY160" s="17" t="s">
        <v>165</v>
      </c>
      <c r="BE160" s="208">
        <f>IF(N160="základná",J160,0)</f>
        <v>0</v>
      </c>
      <c r="BF160" s="208">
        <f>IF(N160="znížená",J160,0)</f>
        <v>360.26</v>
      </c>
      <c r="BG160" s="208">
        <f>IF(N160="zákl. prenesená",J160,0)</f>
        <v>0</v>
      </c>
      <c r="BH160" s="208">
        <f>IF(N160="zníž. prenesená",J160,0)</f>
        <v>0</v>
      </c>
      <c r="BI160" s="208">
        <f>IF(N160="nulová",J160,0)</f>
        <v>0</v>
      </c>
      <c r="BJ160" s="17" t="s">
        <v>94</v>
      </c>
      <c r="BK160" s="208">
        <f>ROUND(I160*H160,2)</f>
        <v>360.26</v>
      </c>
      <c r="BL160" s="17" t="s">
        <v>171</v>
      </c>
      <c r="BM160" s="207" t="s">
        <v>667</v>
      </c>
    </row>
    <row r="161" spans="1:65" s="14" customFormat="1" ht="11.25">
      <c r="B161" s="219"/>
      <c r="C161" s="220"/>
      <c r="D161" s="211" t="s">
        <v>173</v>
      </c>
      <c r="E161" s="220"/>
      <c r="F161" s="222" t="s">
        <v>668</v>
      </c>
      <c r="G161" s="220"/>
      <c r="H161" s="223">
        <v>18.475000000000001</v>
      </c>
      <c r="I161" s="220"/>
      <c r="J161" s="220"/>
      <c r="K161" s="220"/>
      <c r="L161" s="224"/>
      <c r="M161" s="225"/>
      <c r="N161" s="226"/>
      <c r="O161" s="226"/>
      <c r="P161" s="226"/>
      <c r="Q161" s="226"/>
      <c r="R161" s="226"/>
      <c r="S161" s="226"/>
      <c r="T161" s="227"/>
      <c r="AT161" s="228" t="s">
        <v>173</v>
      </c>
      <c r="AU161" s="228" t="s">
        <v>94</v>
      </c>
      <c r="AV161" s="14" t="s">
        <v>94</v>
      </c>
      <c r="AW161" s="14" t="s">
        <v>4</v>
      </c>
      <c r="AX161" s="14" t="s">
        <v>81</v>
      </c>
      <c r="AY161" s="228" t="s">
        <v>165</v>
      </c>
    </row>
    <row r="162" spans="1:65" s="2" customFormat="1" ht="37.9" customHeight="1">
      <c r="A162" s="31"/>
      <c r="B162" s="32"/>
      <c r="C162" s="196" t="s">
        <v>207</v>
      </c>
      <c r="D162" s="196" t="s">
        <v>167</v>
      </c>
      <c r="E162" s="197" t="s">
        <v>669</v>
      </c>
      <c r="F162" s="198" t="s">
        <v>670</v>
      </c>
      <c r="G162" s="199" t="s">
        <v>183</v>
      </c>
      <c r="H162" s="200">
        <v>31.074999999999999</v>
      </c>
      <c r="I162" s="201">
        <v>4.45</v>
      </c>
      <c r="J162" s="201">
        <f>ROUND(I162*H162,2)</f>
        <v>138.28</v>
      </c>
      <c r="K162" s="202"/>
      <c r="L162" s="36"/>
      <c r="M162" s="203" t="s">
        <v>1</v>
      </c>
      <c r="N162" s="204" t="s">
        <v>39</v>
      </c>
      <c r="O162" s="205">
        <v>0.24199999999999999</v>
      </c>
      <c r="P162" s="205">
        <f>O162*H162</f>
        <v>7.5201499999999992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171</v>
      </c>
      <c r="AT162" s="207" t="s">
        <v>167</v>
      </c>
      <c r="AU162" s="207" t="s">
        <v>94</v>
      </c>
      <c r="AY162" s="17" t="s">
        <v>165</v>
      </c>
      <c r="BE162" s="208">
        <f>IF(N162="základná",J162,0)</f>
        <v>0</v>
      </c>
      <c r="BF162" s="208">
        <f>IF(N162="znížená",J162,0)</f>
        <v>138.28</v>
      </c>
      <c r="BG162" s="208">
        <f>IF(N162="zákl. prenesená",J162,0)</f>
        <v>0</v>
      </c>
      <c r="BH162" s="208">
        <f>IF(N162="zníž. prenesená",J162,0)</f>
        <v>0</v>
      </c>
      <c r="BI162" s="208">
        <f>IF(N162="nulová",J162,0)</f>
        <v>0</v>
      </c>
      <c r="BJ162" s="17" t="s">
        <v>94</v>
      </c>
      <c r="BK162" s="208">
        <f>ROUND(I162*H162,2)</f>
        <v>138.28</v>
      </c>
      <c r="BL162" s="17" t="s">
        <v>171</v>
      </c>
      <c r="BM162" s="207" t="s">
        <v>671</v>
      </c>
    </row>
    <row r="163" spans="1:65" s="13" customFormat="1" ht="11.25">
      <c r="B163" s="209"/>
      <c r="C163" s="210"/>
      <c r="D163" s="211" t="s">
        <v>173</v>
      </c>
      <c r="E163" s="212" t="s">
        <v>1</v>
      </c>
      <c r="F163" s="213" t="s">
        <v>672</v>
      </c>
      <c r="G163" s="210"/>
      <c r="H163" s="212" t="s">
        <v>1</v>
      </c>
      <c r="I163" s="210"/>
      <c r="J163" s="210"/>
      <c r="K163" s="210"/>
      <c r="L163" s="214"/>
      <c r="M163" s="215"/>
      <c r="N163" s="216"/>
      <c r="O163" s="216"/>
      <c r="P163" s="216"/>
      <c r="Q163" s="216"/>
      <c r="R163" s="216"/>
      <c r="S163" s="216"/>
      <c r="T163" s="217"/>
      <c r="AT163" s="218" t="s">
        <v>173</v>
      </c>
      <c r="AU163" s="218" t="s">
        <v>94</v>
      </c>
      <c r="AV163" s="13" t="s">
        <v>81</v>
      </c>
      <c r="AW163" s="13" t="s">
        <v>29</v>
      </c>
      <c r="AX163" s="13" t="s">
        <v>73</v>
      </c>
      <c r="AY163" s="218" t="s">
        <v>165</v>
      </c>
    </row>
    <row r="164" spans="1:65" s="14" customFormat="1" ht="11.25">
      <c r="B164" s="219"/>
      <c r="C164" s="220"/>
      <c r="D164" s="211" t="s">
        <v>173</v>
      </c>
      <c r="E164" s="221" t="s">
        <v>1</v>
      </c>
      <c r="F164" s="222" t="s">
        <v>651</v>
      </c>
      <c r="G164" s="220"/>
      <c r="H164" s="223">
        <v>20.318999999999999</v>
      </c>
      <c r="I164" s="220"/>
      <c r="J164" s="220"/>
      <c r="K164" s="220"/>
      <c r="L164" s="224"/>
      <c r="M164" s="225"/>
      <c r="N164" s="226"/>
      <c r="O164" s="226"/>
      <c r="P164" s="226"/>
      <c r="Q164" s="226"/>
      <c r="R164" s="226"/>
      <c r="S164" s="226"/>
      <c r="T164" s="227"/>
      <c r="AT164" s="228" t="s">
        <v>173</v>
      </c>
      <c r="AU164" s="228" t="s">
        <v>94</v>
      </c>
      <c r="AV164" s="14" t="s">
        <v>94</v>
      </c>
      <c r="AW164" s="14" t="s">
        <v>29</v>
      </c>
      <c r="AX164" s="14" t="s">
        <v>73</v>
      </c>
      <c r="AY164" s="228" t="s">
        <v>165</v>
      </c>
    </row>
    <row r="165" spans="1:65" s="14" customFormat="1" ht="22.5">
      <c r="B165" s="219"/>
      <c r="C165" s="220"/>
      <c r="D165" s="211" t="s">
        <v>173</v>
      </c>
      <c r="E165" s="221" t="s">
        <v>1</v>
      </c>
      <c r="F165" s="222" t="s">
        <v>652</v>
      </c>
      <c r="G165" s="220"/>
      <c r="H165" s="223">
        <v>20.530999999999999</v>
      </c>
      <c r="I165" s="220"/>
      <c r="J165" s="220"/>
      <c r="K165" s="220"/>
      <c r="L165" s="224"/>
      <c r="M165" s="225"/>
      <c r="N165" s="226"/>
      <c r="O165" s="226"/>
      <c r="P165" s="226"/>
      <c r="Q165" s="226"/>
      <c r="R165" s="226"/>
      <c r="S165" s="226"/>
      <c r="T165" s="227"/>
      <c r="AT165" s="228" t="s">
        <v>173</v>
      </c>
      <c r="AU165" s="228" t="s">
        <v>94</v>
      </c>
      <c r="AV165" s="14" t="s">
        <v>94</v>
      </c>
      <c r="AW165" s="14" t="s">
        <v>29</v>
      </c>
      <c r="AX165" s="14" t="s">
        <v>73</v>
      </c>
      <c r="AY165" s="228" t="s">
        <v>165</v>
      </c>
    </row>
    <row r="166" spans="1:65" s="14" customFormat="1" ht="11.25">
      <c r="B166" s="219"/>
      <c r="C166" s="220"/>
      <c r="D166" s="211" t="s">
        <v>173</v>
      </c>
      <c r="E166" s="221" t="s">
        <v>1</v>
      </c>
      <c r="F166" s="222" t="s">
        <v>673</v>
      </c>
      <c r="G166" s="220"/>
      <c r="H166" s="223">
        <v>-9.7750000000000004</v>
      </c>
      <c r="I166" s="220"/>
      <c r="J166" s="220"/>
      <c r="K166" s="220"/>
      <c r="L166" s="224"/>
      <c r="M166" s="225"/>
      <c r="N166" s="226"/>
      <c r="O166" s="226"/>
      <c r="P166" s="226"/>
      <c r="Q166" s="226"/>
      <c r="R166" s="226"/>
      <c r="S166" s="226"/>
      <c r="T166" s="227"/>
      <c r="AT166" s="228" t="s">
        <v>173</v>
      </c>
      <c r="AU166" s="228" t="s">
        <v>94</v>
      </c>
      <c r="AV166" s="14" t="s">
        <v>94</v>
      </c>
      <c r="AW166" s="14" t="s">
        <v>29</v>
      </c>
      <c r="AX166" s="14" t="s">
        <v>73</v>
      </c>
      <c r="AY166" s="228" t="s">
        <v>165</v>
      </c>
    </row>
    <row r="167" spans="1:65" s="15" customFormat="1" ht="11.25">
      <c r="B167" s="229"/>
      <c r="C167" s="230"/>
      <c r="D167" s="211" t="s">
        <v>173</v>
      </c>
      <c r="E167" s="231" t="s">
        <v>1</v>
      </c>
      <c r="F167" s="232" t="s">
        <v>176</v>
      </c>
      <c r="G167" s="230"/>
      <c r="H167" s="233">
        <v>31.074999999999996</v>
      </c>
      <c r="I167" s="230"/>
      <c r="J167" s="230"/>
      <c r="K167" s="230"/>
      <c r="L167" s="234"/>
      <c r="M167" s="235"/>
      <c r="N167" s="236"/>
      <c r="O167" s="236"/>
      <c r="P167" s="236"/>
      <c r="Q167" s="236"/>
      <c r="R167" s="236"/>
      <c r="S167" s="236"/>
      <c r="T167" s="237"/>
      <c r="AT167" s="238" t="s">
        <v>173</v>
      </c>
      <c r="AU167" s="238" t="s">
        <v>94</v>
      </c>
      <c r="AV167" s="15" t="s">
        <v>171</v>
      </c>
      <c r="AW167" s="15" t="s">
        <v>29</v>
      </c>
      <c r="AX167" s="15" t="s">
        <v>81</v>
      </c>
      <c r="AY167" s="238" t="s">
        <v>165</v>
      </c>
    </row>
    <row r="168" spans="1:65" s="2" customFormat="1" ht="33" customHeight="1">
      <c r="A168" s="31"/>
      <c r="B168" s="32"/>
      <c r="C168" s="196" t="s">
        <v>122</v>
      </c>
      <c r="D168" s="196" t="s">
        <v>167</v>
      </c>
      <c r="E168" s="197" t="s">
        <v>674</v>
      </c>
      <c r="F168" s="198" t="s">
        <v>675</v>
      </c>
      <c r="G168" s="199" t="s">
        <v>183</v>
      </c>
      <c r="H168" s="200">
        <v>10.61</v>
      </c>
      <c r="I168" s="201">
        <v>4.45</v>
      </c>
      <c r="J168" s="201">
        <f>ROUND(I168*H168,2)</f>
        <v>47.21</v>
      </c>
      <c r="K168" s="202"/>
      <c r="L168" s="36"/>
      <c r="M168" s="203" t="s">
        <v>1</v>
      </c>
      <c r="N168" s="204" t="s">
        <v>39</v>
      </c>
      <c r="O168" s="205">
        <v>0.24199999999999999</v>
      </c>
      <c r="P168" s="205">
        <f>O168*H168</f>
        <v>2.5676199999999998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171</v>
      </c>
      <c r="AT168" s="207" t="s">
        <v>167</v>
      </c>
      <c r="AU168" s="207" t="s">
        <v>94</v>
      </c>
      <c r="AY168" s="17" t="s">
        <v>165</v>
      </c>
      <c r="BE168" s="208">
        <f>IF(N168="základná",J168,0)</f>
        <v>0</v>
      </c>
      <c r="BF168" s="208">
        <f>IF(N168="znížená",J168,0)</f>
        <v>47.21</v>
      </c>
      <c r="BG168" s="208">
        <f>IF(N168="zákl. prenesená",J168,0)</f>
        <v>0</v>
      </c>
      <c r="BH168" s="208">
        <f>IF(N168="zníž. prenesená",J168,0)</f>
        <v>0</v>
      </c>
      <c r="BI168" s="208">
        <f>IF(N168="nulová",J168,0)</f>
        <v>0</v>
      </c>
      <c r="BJ168" s="17" t="s">
        <v>94</v>
      </c>
      <c r="BK168" s="208">
        <f>ROUND(I168*H168,2)</f>
        <v>47.21</v>
      </c>
      <c r="BL168" s="17" t="s">
        <v>171</v>
      </c>
      <c r="BM168" s="207" t="s">
        <v>676</v>
      </c>
    </row>
    <row r="169" spans="1:65" s="13" customFormat="1" ht="11.25">
      <c r="B169" s="209"/>
      <c r="C169" s="210"/>
      <c r="D169" s="211" t="s">
        <v>173</v>
      </c>
      <c r="E169" s="212" t="s">
        <v>1</v>
      </c>
      <c r="F169" s="213" t="s">
        <v>677</v>
      </c>
      <c r="G169" s="210"/>
      <c r="H169" s="212" t="s">
        <v>1</v>
      </c>
      <c r="I169" s="210"/>
      <c r="J169" s="210"/>
      <c r="K169" s="210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173</v>
      </c>
      <c r="AU169" s="218" t="s">
        <v>94</v>
      </c>
      <c r="AV169" s="13" t="s">
        <v>81</v>
      </c>
      <c r="AW169" s="13" t="s">
        <v>29</v>
      </c>
      <c r="AX169" s="13" t="s">
        <v>73</v>
      </c>
      <c r="AY169" s="218" t="s">
        <v>165</v>
      </c>
    </row>
    <row r="170" spans="1:65" s="14" customFormat="1" ht="11.25">
      <c r="B170" s="219"/>
      <c r="C170" s="220"/>
      <c r="D170" s="211" t="s">
        <v>173</v>
      </c>
      <c r="E170" s="221" t="s">
        <v>1</v>
      </c>
      <c r="F170" s="222" t="s">
        <v>678</v>
      </c>
      <c r="G170" s="220"/>
      <c r="H170" s="223">
        <v>10.61</v>
      </c>
      <c r="I170" s="220"/>
      <c r="J170" s="220"/>
      <c r="K170" s="220"/>
      <c r="L170" s="224"/>
      <c r="M170" s="225"/>
      <c r="N170" s="226"/>
      <c r="O170" s="226"/>
      <c r="P170" s="226"/>
      <c r="Q170" s="226"/>
      <c r="R170" s="226"/>
      <c r="S170" s="226"/>
      <c r="T170" s="227"/>
      <c r="AT170" s="228" t="s">
        <v>173</v>
      </c>
      <c r="AU170" s="228" t="s">
        <v>94</v>
      </c>
      <c r="AV170" s="14" t="s">
        <v>94</v>
      </c>
      <c r="AW170" s="14" t="s">
        <v>29</v>
      </c>
      <c r="AX170" s="14" t="s">
        <v>73</v>
      </c>
      <c r="AY170" s="228" t="s">
        <v>165</v>
      </c>
    </row>
    <row r="171" spans="1:65" s="15" customFormat="1" ht="11.25">
      <c r="B171" s="229"/>
      <c r="C171" s="230"/>
      <c r="D171" s="211" t="s">
        <v>173</v>
      </c>
      <c r="E171" s="231" t="s">
        <v>1</v>
      </c>
      <c r="F171" s="232" t="s">
        <v>176</v>
      </c>
      <c r="G171" s="230"/>
      <c r="H171" s="233">
        <v>10.61</v>
      </c>
      <c r="I171" s="230"/>
      <c r="J171" s="230"/>
      <c r="K171" s="230"/>
      <c r="L171" s="234"/>
      <c r="M171" s="235"/>
      <c r="N171" s="236"/>
      <c r="O171" s="236"/>
      <c r="P171" s="236"/>
      <c r="Q171" s="236"/>
      <c r="R171" s="236"/>
      <c r="S171" s="236"/>
      <c r="T171" s="237"/>
      <c r="AT171" s="238" t="s">
        <v>173</v>
      </c>
      <c r="AU171" s="238" t="s">
        <v>94</v>
      </c>
      <c r="AV171" s="15" t="s">
        <v>171</v>
      </c>
      <c r="AW171" s="15" t="s">
        <v>29</v>
      </c>
      <c r="AX171" s="15" t="s">
        <v>81</v>
      </c>
      <c r="AY171" s="238" t="s">
        <v>165</v>
      </c>
    </row>
    <row r="172" spans="1:65" s="2" customFormat="1" ht="16.5" customHeight="1">
      <c r="A172" s="31"/>
      <c r="B172" s="32"/>
      <c r="C172" s="243" t="s">
        <v>217</v>
      </c>
      <c r="D172" s="243" t="s">
        <v>615</v>
      </c>
      <c r="E172" s="244" t="s">
        <v>679</v>
      </c>
      <c r="F172" s="245" t="s">
        <v>680</v>
      </c>
      <c r="G172" s="246" t="s">
        <v>213</v>
      </c>
      <c r="H172" s="247">
        <v>20.053000000000001</v>
      </c>
      <c r="I172" s="248">
        <v>17.96</v>
      </c>
      <c r="J172" s="248">
        <f>ROUND(I172*H172,2)</f>
        <v>360.15</v>
      </c>
      <c r="K172" s="249"/>
      <c r="L172" s="250"/>
      <c r="M172" s="251" t="s">
        <v>1</v>
      </c>
      <c r="N172" s="252" t="s">
        <v>39</v>
      </c>
      <c r="O172" s="205">
        <v>0</v>
      </c>
      <c r="P172" s="205">
        <f>O172*H172</f>
        <v>0</v>
      </c>
      <c r="Q172" s="205">
        <v>1</v>
      </c>
      <c r="R172" s="205">
        <f>Q172*H172</f>
        <v>20.053000000000001</v>
      </c>
      <c r="S172" s="205">
        <v>0</v>
      </c>
      <c r="T172" s="206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202</v>
      </c>
      <c r="AT172" s="207" t="s">
        <v>615</v>
      </c>
      <c r="AU172" s="207" t="s">
        <v>94</v>
      </c>
      <c r="AY172" s="17" t="s">
        <v>165</v>
      </c>
      <c r="BE172" s="208">
        <f>IF(N172="základná",J172,0)</f>
        <v>0</v>
      </c>
      <c r="BF172" s="208">
        <f>IF(N172="znížená",J172,0)</f>
        <v>360.15</v>
      </c>
      <c r="BG172" s="208">
        <f>IF(N172="zákl. prenesená",J172,0)</f>
        <v>0</v>
      </c>
      <c r="BH172" s="208">
        <f>IF(N172="zníž. prenesená",J172,0)</f>
        <v>0</v>
      </c>
      <c r="BI172" s="208">
        <f>IF(N172="nulová",J172,0)</f>
        <v>0</v>
      </c>
      <c r="BJ172" s="17" t="s">
        <v>94</v>
      </c>
      <c r="BK172" s="208">
        <f>ROUND(I172*H172,2)</f>
        <v>360.15</v>
      </c>
      <c r="BL172" s="17" t="s">
        <v>171</v>
      </c>
      <c r="BM172" s="207" t="s">
        <v>681</v>
      </c>
    </row>
    <row r="173" spans="1:65" s="14" customFormat="1" ht="11.25">
      <c r="B173" s="219"/>
      <c r="C173" s="220"/>
      <c r="D173" s="211" t="s">
        <v>173</v>
      </c>
      <c r="E173" s="220"/>
      <c r="F173" s="222" t="s">
        <v>682</v>
      </c>
      <c r="G173" s="220"/>
      <c r="H173" s="223">
        <v>20.053000000000001</v>
      </c>
      <c r="I173" s="220"/>
      <c r="J173" s="220"/>
      <c r="K173" s="220"/>
      <c r="L173" s="224"/>
      <c r="M173" s="225"/>
      <c r="N173" s="226"/>
      <c r="O173" s="226"/>
      <c r="P173" s="226"/>
      <c r="Q173" s="226"/>
      <c r="R173" s="226"/>
      <c r="S173" s="226"/>
      <c r="T173" s="227"/>
      <c r="AT173" s="228" t="s">
        <v>173</v>
      </c>
      <c r="AU173" s="228" t="s">
        <v>94</v>
      </c>
      <c r="AV173" s="14" t="s">
        <v>94</v>
      </c>
      <c r="AW173" s="14" t="s">
        <v>4</v>
      </c>
      <c r="AX173" s="14" t="s">
        <v>81</v>
      </c>
      <c r="AY173" s="228" t="s">
        <v>165</v>
      </c>
    </row>
    <row r="174" spans="1:65" s="12" customFormat="1" ht="22.9" customHeight="1">
      <c r="B174" s="181"/>
      <c r="C174" s="182"/>
      <c r="D174" s="183" t="s">
        <v>72</v>
      </c>
      <c r="E174" s="194" t="s">
        <v>94</v>
      </c>
      <c r="F174" s="194" t="s">
        <v>683</v>
      </c>
      <c r="G174" s="182"/>
      <c r="H174" s="182"/>
      <c r="I174" s="182"/>
      <c r="J174" s="195">
        <f>BK174</f>
        <v>2435.4299999999998</v>
      </c>
      <c r="K174" s="182"/>
      <c r="L174" s="186"/>
      <c r="M174" s="187"/>
      <c r="N174" s="188"/>
      <c r="O174" s="188"/>
      <c r="P174" s="189">
        <f>SUM(P175:P201)</f>
        <v>33.469917000000002</v>
      </c>
      <c r="Q174" s="188"/>
      <c r="R174" s="189">
        <f>SUM(R175:R201)</f>
        <v>13.150926529999998</v>
      </c>
      <c r="S174" s="188"/>
      <c r="T174" s="190">
        <f>SUM(T175:T201)</f>
        <v>0</v>
      </c>
      <c r="AR174" s="191" t="s">
        <v>81</v>
      </c>
      <c r="AT174" s="192" t="s">
        <v>72</v>
      </c>
      <c r="AU174" s="192" t="s">
        <v>81</v>
      </c>
      <c r="AY174" s="191" t="s">
        <v>165</v>
      </c>
      <c r="BK174" s="193">
        <f>SUM(BK175:BK201)</f>
        <v>2435.4299999999998</v>
      </c>
    </row>
    <row r="175" spans="1:65" s="2" customFormat="1" ht="24.2" customHeight="1">
      <c r="A175" s="31"/>
      <c r="B175" s="32"/>
      <c r="C175" s="196" t="s">
        <v>225</v>
      </c>
      <c r="D175" s="196" t="s">
        <v>167</v>
      </c>
      <c r="E175" s="197" t="s">
        <v>684</v>
      </c>
      <c r="F175" s="198" t="s">
        <v>685</v>
      </c>
      <c r="G175" s="199" t="s">
        <v>183</v>
      </c>
      <c r="H175" s="200">
        <v>1.446</v>
      </c>
      <c r="I175" s="201">
        <v>54.03</v>
      </c>
      <c r="J175" s="201">
        <f>ROUND(I175*H175,2)</f>
        <v>78.13</v>
      </c>
      <c r="K175" s="202"/>
      <c r="L175" s="36"/>
      <c r="M175" s="203" t="s">
        <v>1</v>
      </c>
      <c r="N175" s="204" t="s">
        <v>39</v>
      </c>
      <c r="O175" s="205">
        <v>1.097</v>
      </c>
      <c r="P175" s="205">
        <f>O175*H175</f>
        <v>1.5862619999999998</v>
      </c>
      <c r="Q175" s="205">
        <v>2.0699999999999998</v>
      </c>
      <c r="R175" s="205">
        <f>Q175*H175</f>
        <v>2.9932199999999995</v>
      </c>
      <c r="S175" s="205">
        <v>0</v>
      </c>
      <c r="T175" s="206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7" t="s">
        <v>171</v>
      </c>
      <c r="AT175" s="207" t="s">
        <v>167</v>
      </c>
      <c r="AU175" s="207" t="s">
        <v>94</v>
      </c>
      <c r="AY175" s="17" t="s">
        <v>165</v>
      </c>
      <c r="BE175" s="208">
        <f>IF(N175="základná",J175,0)</f>
        <v>0</v>
      </c>
      <c r="BF175" s="208">
        <f>IF(N175="znížená",J175,0)</f>
        <v>78.13</v>
      </c>
      <c r="BG175" s="208">
        <f>IF(N175="zákl. prenesená",J175,0)</f>
        <v>0</v>
      </c>
      <c r="BH175" s="208">
        <f>IF(N175="zníž. prenesená",J175,0)</f>
        <v>0</v>
      </c>
      <c r="BI175" s="208">
        <f>IF(N175="nulová",J175,0)</f>
        <v>0</v>
      </c>
      <c r="BJ175" s="17" t="s">
        <v>94</v>
      </c>
      <c r="BK175" s="208">
        <f>ROUND(I175*H175,2)</f>
        <v>78.13</v>
      </c>
      <c r="BL175" s="17" t="s">
        <v>171</v>
      </c>
      <c r="BM175" s="207" t="s">
        <v>686</v>
      </c>
    </row>
    <row r="176" spans="1:65" s="13" customFormat="1" ht="11.25">
      <c r="B176" s="209"/>
      <c r="C176" s="210"/>
      <c r="D176" s="211" t="s">
        <v>173</v>
      </c>
      <c r="E176" s="212" t="s">
        <v>1</v>
      </c>
      <c r="F176" s="213" t="s">
        <v>242</v>
      </c>
      <c r="G176" s="210"/>
      <c r="H176" s="212" t="s">
        <v>1</v>
      </c>
      <c r="I176" s="210"/>
      <c r="J176" s="210"/>
      <c r="K176" s="210"/>
      <c r="L176" s="214"/>
      <c r="M176" s="215"/>
      <c r="N176" s="216"/>
      <c r="O176" s="216"/>
      <c r="P176" s="216"/>
      <c r="Q176" s="216"/>
      <c r="R176" s="216"/>
      <c r="S176" s="216"/>
      <c r="T176" s="217"/>
      <c r="AT176" s="218" t="s">
        <v>173</v>
      </c>
      <c r="AU176" s="218" t="s">
        <v>94</v>
      </c>
      <c r="AV176" s="13" t="s">
        <v>81</v>
      </c>
      <c r="AW176" s="13" t="s">
        <v>29</v>
      </c>
      <c r="AX176" s="13" t="s">
        <v>73</v>
      </c>
      <c r="AY176" s="218" t="s">
        <v>165</v>
      </c>
    </row>
    <row r="177" spans="1:65" s="14" customFormat="1" ht="11.25">
      <c r="B177" s="219"/>
      <c r="C177" s="220"/>
      <c r="D177" s="211" t="s">
        <v>173</v>
      </c>
      <c r="E177" s="221" t="s">
        <v>1</v>
      </c>
      <c r="F177" s="222" t="s">
        <v>687</v>
      </c>
      <c r="G177" s="220"/>
      <c r="H177" s="223">
        <v>0.57999999999999996</v>
      </c>
      <c r="I177" s="220"/>
      <c r="J177" s="220"/>
      <c r="K177" s="220"/>
      <c r="L177" s="224"/>
      <c r="M177" s="225"/>
      <c r="N177" s="226"/>
      <c r="O177" s="226"/>
      <c r="P177" s="226"/>
      <c r="Q177" s="226"/>
      <c r="R177" s="226"/>
      <c r="S177" s="226"/>
      <c r="T177" s="227"/>
      <c r="AT177" s="228" t="s">
        <v>173</v>
      </c>
      <c r="AU177" s="228" t="s">
        <v>94</v>
      </c>
      <c r="AV177" s="14" t="s">
        <v>94</v>
      </c>
      <c r="AW177" s="14" t="s">
        <v>29</v>
      </c>
      <c r="AX177" s="14" t="s">
        <v>73</v>
      </c>
      <c r="AY177" s="228" t="s">
        <v>165</v>
      </c>
    </row>
    <row r="178" spans="1:65" s="14" customFormat="1" ht="11.25">
      <c r="B178" s="219"/>
      <c r="C178" s="220"/>
      <c r="D178" s="211" t="s">
        <v>173</v>
      </c>
      <c r="E178" s="221" t="s">
        <v>1</v>
      </c>
      <c r="F178" s="222" t="s">
        <v>688</v>
      </c>
      <c r="G178" s="220"/>
      <c r="H178" s="223">
        <v>0.86599999999999999</v>
      </c>
      <c r="I178" s="220"/>
      <c r="J178" s="220"/>
      <c r="K178" s="220"/>
      <c r="L178" s="224"/>
      <c r="M178" s="225"/>
      <c r="N178" s="226"/>
      <c r="O178" s="226"/>
      <c r="P178" s="226"/>
      <c r="Q178" s="226"/>
      <c r="R178" s="226"/>
      <c r="S178" s="226"/>
      <c r="T178" s="227"/>
      <c r="AT178" s="228" t="s">
        <v>173</v>
      </c>
      <c r="AU178" s="228" t="s">
        <v>94</v>
      </c>
      <c r="AV178" s="14" t="s">
        <v>94</v>
      </c>
      <c r="AW178" s="14" t="s">
        <v>29</v>
      </c>
      <c r="AX178" s="14" t="s">
        <v>73</v>
      </c>
      <c r="AY178" s="228" t="s">
        <v>165</v>
      </c>
    </row>
    <row r="179" spans="1:65" s="15" customFormat="1" ht="11.25">
      <c r="B179" s="229"/>
      <c r="C179" s="230"/>
      <c r="D179" s="211" t="s">
        <v>173</v>
      </c>
      <c r="E179" s="231" t="s">
        <v>1</v>
      </c>
      <c r="F179" s="232" t="s">
        <v>176</v>
      </c>
      <c r="G179" s="230"/>
      <c r="H179" s="233">
        <v>1.446</v>
      </c>
      <c r="I179" s="230"/>
      <c r="J179" s="230"/>
      <c r="K179" s="230"/>
      <c r="L179" s="234"/>
      <c r="M179" s="235"/>
      <c r="N179" s="236"/>
      <c r="O179" s="236"/>
      <c r="P179" s="236"/>
      <c r="Q179" s="236"/>
      <c r="R179" s="236"/>
      <c r="S179" s="236"/>
      <c r="T179" s="237"/>
      <c r="AT179" s="238" t="s">
        <v>173</v>
      </c>
      <c r="AU179" s="238" t="s">
        <v>94</v>
      </c>
      <c r="AV179" s="15" t="s">
        <v>171</v>
      </c>
      <c r="AW179" s="15" t="s">
        <v>29</v>
      </c>
      <c r="AX179" s="15" t="s">
        <v>81</v>
      </c>
      <c r="AY179" s="238" t="s">
        <v>165</v>
      </c>
    </row>
    <row r="180" spans="1:65" s="2" customFormat="1" ht="24.2" customHeight="1">
      <c r="A180" s="31"/>
      <c r="B180" s="32"/>
      <c r="C180" s="196" t="s">
        <v>231</v>
      </c>
      <c r="D180" s="196" t="s">
        <v>167</v>
      </c>
      <c r="E180" s="197" t="s">
        <v>689</v>
      </c>
      <c r="F180" s="198" t="s">
        <v>690</v>
      </c>
      <c r="G180" s="199" t="s">
        <v>183</v>
      </c>
      <c r="H180" s="200">
        <v>3.617</v>
      </c>
      <c r="I180" s="201">
        <v>131.41999999999999</v>
      </c>
      <c r="J180" s="201">
        <f>ROUND(I180*H180,2)</f>
        <v>475.35</v>
      </c>
      <c r="K180" s="202"/>
      <c r="L180" s="36"/>
      <c r="M180" s="203" t="s">
        <v>1</v>
      </c>
      <c r="N180" s="204" t="s">
        <v>39</v>
      </c>
      <c r="O180" s="205">
        <v>0.61899999999999999</v>
      </c>
      <c r="P180" s="205">
        <f>O180*H180</f>
        <v>2.2389229999999998</v>
      </c>
      <c r="Q180" s="205">
        <v>2.2151299999999998</v>
      </c>
      <c r="R180" s="205">
        <f>Q180*H180</f>
        <v>8.0121252099999989</v>
      </c>
      <c r="S180" s="205">
        <v>0</v>
      </c>
      <c r="T180" s="206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7" t="s">
        <v>171</v>
      </c>
      <c r="AT180" s="207" t="s">
        <v>167</v>
      </c>
      <c r="AU180" s="207" t="s">
        <v>94</v>
      </c>
      <c r="AY180" s="17" t="s">
        <v>165</v>
      </c>
      <c r="BE180" s="208">
        <f>IF(N180="základná",J180,0)</f>
        <v>0</v>
      </c>
      <c r="BF180" s="208">
        <f>IF(N180="znížená",J180,0)</f>
        <v>475.35</v>
      </c>
      <c r="BG180" s="208">
        <f>IF(N180="zákl. prenesená",J180,0)</f>
        <v>0</v>
      </c>
      <c r="BH180" s="208">
        <f>IF(N180="zníž. prenesená",J180,0)</f>
        <v>0</v>
      </c>
      <c r="BI180" s="208">
        <f>IF(N180="nulová",J180,0)</f>
        <v>0</v>
      </c>
      <c r="BJ180" s="17" t="s">
        <v>94</v>
      </c>
      <c r="BK180" s="208">
        <f>ROUND(I180*H180,2)</f>
        <v>475.35</v>
      </c>
      <c r="BL180" s="17" t="s">
        <v>171</v>
      </c>
      <c r="BM180" s="207" t="s">
        <v>691</v>
      </c>
    </row>
    <row r="181" spans="1:65" s="13" customFormat="1" ht="11.25">
      <c r="B181" s="209"/>
      <c r="C181" s="210"/>
      <c r="D181" s="211" t="s">
        <v>173</v>
      </c>
      <c r="E181" s="212" t="s">
        <v>1</v>
      </c>
      <c r="F181" s="213" t="s">
        <v>242</v>
      </c>
      <c r="G181" s="210"/>
      <c r="H181" s="212" t="s">
        <v>1</v>
      </c>
      <c r="I181" s="210"/>
      <c r="J181" s="210"/>
      <c r="K181" s="210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173</v>
      </c>
      <c r="AU181" s="218" t="s">
        <v>94</v>
      </c>
      <c r="AV181" s="13" t="s">
        <v>81</v>
      </c>
      <c r="AW181" s="13" t="s">
        <v>29</v>
      </c>
      <c r="AX181" s="13" t="s">
        <v>73</v>
      </c>
      <c r="AY181" s="218" t="s">
        <v>165</v>
      </c>
    </row>
    <row r="182" spans="1:65" s="14" customFormat="1" ht="11.25">
      <c r="B182" s="219"/>
      <c r="C182" s="220"/>
      <c r="D182" s="211" t="s">
        <v>173</v>
      </c>
      <c r="E182" s="221" t="s">
        <v>1</v>
      </c>
      <c r="F182" s="222" t="s">
        <v>692</v>
      </c>
      <c r="G182" s="220"/>
      <c r="H182" s="223">
        <v>2.3180000000000001</v>
      </c>
      <c r="I182" s="220"/>
      <c r="J182" s="220"/>
      <c r="K182" s="220"/>
      <c r="L182" s="224"/>
      <c r="M182" s="225"/>
      <c r="N182" s="226"/>
      <c r="O182" s="226"/>
      <c r="P182" s="226"/>
      <c r="Q182" s="226"/>
      <c r="R182" s="226"/>
      <c r="S182" s="226"/>
      <c r="T182" s="227"/>
      <c r="AT182" s="228" t="s">
        <v>173</v>
      </c>
      <c r="AU182" s="228" t="s">
        <v>94</v>
      </c>
      <c r="AV182" s="14" t="s">
        <v>94</v>
      </c>
      <c r="AW182" s="14" t="s">
        <v>29</v>
      </c>
      <c r="AX182" s="14" t="s">
        <v>73</v>
      </c>
      <c r="AY182" s="228" t="s">
        <v>165</v>
      </c>
    </row>
    <row r="183" spans="1:65" s="14" customFormat="1" ht="11.25">
      <c r="B183" s="219"/>
      <c r="C183" s="220"/>
      <c r="D183" s="211" t="s">
        <v>173</v>
      </c>
      <c r="E183" s="221" t="s">
        <v>1</v>
      </c>
      <c r="F183" s="222" t="s">
        <v>693</v>
      </c>
      <c r="G183" s="220"/>
      <c r="H183" s="223">
        <v>1.2989999999999999</v>
      </c>
      <c r="I183" s="220"/>
      <c r="J183" s="220"/>
      <c r="K183" s="220"/>
      <c r="L183" s="224"/>
      <c r="M183" s="225"/>
      <c r="N183" s="226"/>
      <c r="O183" s="226"/>
      <c r="P183" s="226"/>
      <c r="Q183" s="226"/>
      <c r="R183" s="226"/>
      <c r="S183" s="226"/>
      <c r="T183" s="227"/>
      <c r="AT183" s="228" t="s">
        <v>173</v>
      </c>
      <c r="AU183" s="228" t="s">
        <v>94</v>
      </c>
      <c r="AV183" s="14" t="s">
        <v>94</v>
      </c>
      <c r="AW183" s="14" t="s">
        <v>29</v>
      </c>
      <c r="AX183" s="14" t="s">
        <v>73</v>
      </c>
      <c r="AY183" s="228" t="s">
        <v>165</v>
      </c>
    </row>
    <row r="184" spans="1:65" s="15" customFormat="1" ht="11.25">
      <c r="B184" s="229"/>
      <c r="C184" s="230"/>
      <c r="D184" s="211" t="s">
        <v>173</v>
      </c>
      <c r="E184" s="231" t="s">
        <v>1</v>
      </c>
      <c r="F184" s="232" t="s">
        <v>176</v>
      </c>
      <c r="G184" s="230"/>
      <c r="H184" s="233">
        <v>3.617</v>
      </c>
      <c r="I184" s="230"/>
      <c r="J184" s="230"/>
      <c r="K184" s="230"/>
      <c r="L184" s="234"/>
      <c r="M184" s="235"/>
      <c r="N184" s="236"/>
      <c r="O184" s="236"/>
      <c r="P184" s="236"/>
      <c r="Q184" s="236"/>
      <c r="R184" s="236"/>
      <c r="S184" s="236"/>
      <c r="T184" s="237"/>
      <c r="AT184" s="238" t="s">
        <v>173</v>
      </c>
      <c r="AU184" s="238" t="s">
        <v>94</v>
      </c>
      <c r="AV184" s="15" t="s">
        <v>171</v>
      </c>
      <c r="AW184" s="15" t="s">
        <v>29</v>
      </c>
      <c r="AX184" s="15" t="s">
        <v>81</v>
      </c>
      <c r="AY184" s="238" t="s">
        <v>165</v>
      </c>
    </row>
    <row r="185" spans="1:65" s="2" customFormat="1" ht="24.2" customHeight="1">
      <c r="A185" s="31"/>
      <c r="B185" s="32"/>
      <c r="C185" s="196" t="s">
        <v>238</v>
      </c>
      <c r="D185" s="196" t="s">
        <v>167</v>
      </c>
      <c r="E185" s="197" t="s">
        <v>694</v>
      </c>
      <c r="F185" s="198" t="s">
        <v>695</v>
      </c>
      <c r="G185" s="199" t="s">
        <v>170</v>
      </c>
      <c r="H185" s="200">
        <v>2.4630000000000001</v>
      </c>
      <c r="I185" s="201">
        <v>19.91</v>
      </c>
      <c r="J185" s="201">
        <f>ROUND(I185*H185,2)</f>
        <v>49.04</v>
      </c>
      <c r="K185" s="202"/>
      <c r="L185" s="36"/>
      <c r="M185" s="203" t="s">
        <v>1</v>
      </c>
      <c r="N185" s="204" t="s">
        <v>39</v>
      </c>
      <c r="O185" s="205">
        <v>0.78800000000000003</v>
      </c>
      <c r="P185" s="205">
        <f>O185*H185</f>
        <v>1.9408440000000002</v>
      </c>
      <c r="Q185" s="205">
        <v>3.7699999999999999E-3</v>
      </c>
      <c r="R185" s="205">
        <f>Q185*H185</f>
        <v>9.2855100000000003E-3</v>
      </c>
      <c r="S185" s="205">
        <v>0</v>
      </c>
      <c r="T185" s="206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7" t="s">
        <v>171</v>
      </c>
      <c r="AT185" s="207" t="s">
        <v>167</v>
      </c>
      <c r="AU185" s="207" t="s">
        <v>94</v>
      </c>
      <c r="AY185" s="17" t="s">
        <v>165</v>
      </c>
      <c r="BE185" s="208">
        <f>IF(N185="základná",J185,0)</f>
        <v>0</v>
      </c>
      <c r="BF185" s="208">
        <f>IF(N185="znížená",J185,0)</f>
        <v>49.04</v>
      </c>
      <c r="BG185" s="208">
        <f>IF(N185="zákl. prenesená",J185,0)</f>
        <v>0</v>
      </c>
      <c r="BH185" s="208">
        <f>IF(N185="zníž. prenesená",J185,0)</f>
        <v>0</v>
      </c>
      <c r="BI185" s="208">
        <f>IF(N185="nulová",J185,0)</f>
        <v>0</v>
      </c>
      <c r="BJ185" s="17" t="s">
        <v>94</v>
      </c>
      <c r="BK185" s="208">
        <f>ROUND(I185*H185,2)</f>
        <v>49.04</v>
      </c>
      <c r="BL185" s="17" t="s">
        <v>171</v>
      </c>
      <c r="BM185" s="207" t="s">
        <v>696</v>
      </c>
    </row>
    <row r="186" spans="1:65" s="13" customFormat="1" ht="11.25">
      <c r="B186" s="209"/>
      <c r="C186" s="210"/>
      <c r="D186" s="211" t="s">
        <v>173</v>
      </c>
      <c r="E186" s="212" t="s">
        <v>1</v>
      </c>
      <c r="F186" s="213" t="s">
        <v>242</v>
      </c>
      <c r="G186" s="210"/>
      <c r="H186" s="212" t="s">
        <v>1</v>
      </c>
      <c r="I186" s="210"/>
      <c r="J186" s="210"/>
      <c r="K186" s="210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173</v>
      </c>
      <c r="AU186" s="218" t="s">
        <v>94</v>
      </c>
      <c r="AV186" s="13" t="s">
        <v>81</v>
      </c>
      <c r="AW186" s="13" t="s">
        <v>29</v>
      </c>
      <c r="AX186" s="13" t="s">
        <v>73</v>
      </c>
      <c r="AY186" s="218" t="s">
        <v>165</v>
      </c>
    </row>
    <row r="187" spans="1:65" s="14" customFormat="1" ht="11.25">
      <c r="B187" s="219"/>
      <c r="C187" s="220"/>
      <c r="D187" s="211" t="s">
        <v>173</v>
      </c>
      <c r="E187" s="221" t="s">
        <v>1</v>
      </c>
      <c r="F187" s="222" t="s">
        <v>697</v>
      </c>
      <c r="G187" s="220"/>
      <c r="H187" s="223">
        <v>2.4630000000000001</v>
      </c>
      <c r="I187" s="220"/>
      <c r="J187" s="220"/>
      <c r="K187" s="220"/>
      <c r="L187" s="224"/>
      <c r="M187" s="225"/>
      <c r="N187" s="226"/>
      <c r="O187" s="226"/>
      <c r="P187" s="226"/>
      <c r="Q187" s="226"/>
      <c r="R187" s="226"/>
      <c r="S187" s="226"/>
      <c r="T187" s="227"/>
      <c r="AT187" s="228" t="s">
        <v>173</v>
      </c>
      <c r="AU187" s="228" t="s">
        <v>94</v>
      </c>
      <c r="AV187" s="14" t="s">
        <v>94</v>
      </c>
      <c r="AW187" s="14" t="s">
        <v>29</v>
      </c>
      <c r="AX187" s="14" t="s">
        <v>73</v>
      </c>
      <c r="AY187" s="228" t="s">
        <v>165</v>
      </c>
    </row>
    <row r="188" spans="1:65" s="15" customFormat="1" ht="11.25">
      <c r="B188" s="229"/>
      <c r="C188" s="230"/>
      <c r="D188" s="211" t="s">
        <v>173</v>
      </c>
      <c r="E188" s="231" t="s">
        <v>1</v>
      </c>
      <c r="F188" s="232" t="s">
        <v>176</v>
      </c>
      <c r="G188" s="230"/>
      <c r="H188" s="233">
        <v>2.4630000000000001</v>
      </c>
      <c r="I188" s="230"/>
      <c r="J188" s="230"/>
      <c r="K188" s="230"/>
      <c r="L188" s="234"/>
      <c r="M188" s="235"/>
      <c r="N188" s="236"/>
      <c r="O188" s="236"/>
      <c r="P188" s="236"/>
      <c r="Q188" s="236"/>
      <c r="R188" s="236"/>
      <c r="S188" s="236"/>
      <c r="T188" s="237"/>
      <c r="AT188" s="238" t="s">
        <v>173</v>
      </c>
      <c r="AU188" s="238" t="s">
        <v>94</v>
      </c>
      <c r="AV188" s="15" t="s">
        <v>171</v>
      </c>
      <c r="AW188" s="15" t="s">
        <v>29</v>
      </c>
      <c r="AX188" s="15" t="s">
        <v>81</v>
      </c>
      <c r="AY188" s="238" t="s">
        <v>165</v>
      </c>
    </row>
    <row r="189" spans="1:65" s="2" customFormat="1" ht="24.2" customHeight="1">
      <c r="A189" s="31"/>
      <c r="B189" s="32"/>
      <c r="C189" s="196" t="s">
        <v>244</v>
      </c>
      <c r="D189" s="196" t="s">
        <v>167</v>
      </c>
      <c r="E189" s="197" t="s">
        <v>698</v>
      </c>
      <c r="F189" s="198" t="s">
        <v>699</v>
      </c>
      <c r="G189" s="199" t="s">
        <v>170</v>
      </c>
      <c r="H189" s="200">
        <v>2.4630000000000001</v>
      </c>
      <c r="I189" s="201">
        <v>6.04</v>
      </c>
      <c r="J189" s="201">
        <f>ROUND(I189*H189,2)</f>
        <v>14.88</v>
      </c>
      <c r="K189" s="202"/>
      <c r="L189" s="36"/>
      <c r="M189" s="203" t="s">
        <v>1</v>
      </c>
      <c r="N189" s="204" t="s">
        <v>39</v>
      </c>
      <c r="O189" s="205">
        <v>0.32200000000000001</v>
      </c>
      <c r="P189" s="205">
        <f>O189*H189</f>
        <v>0.79308600000000007</v>
      </c>
      <c r="Q189" s="205">
        <v>0</v>
      </c>
      <c r="R189" s="205">
        <f>Q189*H189</f>
        <v>0</v>
      </c>
      <c r="S189" s="205">
        <v>0</v>
      </c>
      <c r="T189" s="206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7" t="s">
        <v>171</v>
      </c>
      <c r="AT189" s="207" t="s">
        <v>167</v>
      </c>
      <c r="AU189" s="207" t="s">
        <v>94</v>
      </c>
      <c r="AY189" s="17" t="s">
        <v>165</v>
      </c>
      <c r="BE189" s="208">
        <f>IF(N189="základná",J189,0)</f>
        <v>0</v>
      </c>
      <c r="BF189" s="208">
        <f>IF(N189="znížená",J189,0)</f>
        <v>14.88</v>
      </c>
      <c r="BG189" s="208">
        <f>IF(N189="zákl. prenesená",J189,0)</f>
        <v>0</v>
      </c>
      <c r="BH189" s="208">
        <f>IF(N189="zníž. prenesená",J189,0)</f>
        <v>0</v>
      </c>
      <c r="BI189" s="208">
        <f>IF(N189="nulová",J189,0)</f>
        <v>0</v>
      </c>
      <c r="BJ189" s="17" t="s">
        <v>94</v>
      </c>
      <c r="BK189" s="208">
        <f>ROUND(I189*H189,2)</f>
        <v>14.88</v>
      </c>
      <c r="BL189" s="17" t="s">
        <v>171</v>
      </c>
      <c r="BM189" s="207" t="s">
        <v>700</v>
      </c>
    </row>
    <row r="190" spans="1:65" s="2" customFormat="1" ht="24.2" customHeight="1">
      <c r="A190" s="31"/>
      <c r="B190" s="32"/>
      <c r="C190" s="196" t="s">
        <v>257</v>
      </c>
      <c r="D190" s="196" t="s">
        <v>167</v>
      </c>
      <c r="E190" s="197" t="s">
        <v>701</v>
      </c>
      <c r="F190" s="198" t="s">
        <v>702</v>
      </c>
      <c r="G190" s="199" t="s">
        <v>213</v>
      </c>
      <c r="H190" s="200">
        <v>0.66600000000000004</v>
      </c>
      <c r="I190" s="201">
        <v>1959.5</v>
      </c>
      <c r="J190" s="201">
        <f>ROUND(I190*H190,2)</f>
        <v>1305.03</v>
      </c>
      <c r="K190" s="202"/>
      <c r="L190" s="36"/>
      <c r="M190" s="203" t="s">
        <v>1</v>
      </c>
      <c r="N190" s="204" t="s">
        <v>39</v>
      </c>
      <c r="O190" s="205">
        <v>34.372</v>
      </c>
      <c r="P190" s="205">
        <f>O190*H190</f>
        <v>22.891752</v>
      </c>
      <c r="Q190" s="205">
        <v>1.0189600000000001</v>
      </c>
      <c r="R190" s="205">
        <f>Q190*H190</f>
        <v>0.67862736000000012</v>
      </c>
      <c r="S190" s="205">
        <v>0</v>
      </c>
      <c r="T190" s="206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7" t="s">
        <v>171</v>
      </c>
      <c r="AT190" s="207" t="s">
        <v>167</v>
      </c>
      <c r="AU190" s="207" t="s">
        <v>94</v>
      </c>
      <c r="AY190" s="17" t="s">
        <v>165</v>
      </c>
      <c r="BE190" s="208">
        <f>IF(N190="základná",J190,0)</f>
        <v>0</v>
      </c>
      <c r="BF190" s="208">
        <f>IF(N190="znížená",J190,0)</f>
        <v>1305.03</v>
      </c>
      <c r="BG190" s="208">
        <f>IF(N190="zákl. prenesená",J190,0)</f>
        <v>0</v>
      </c>
      <c r="BH190" s="208">
        <f>IF(N190="zníž. prenesená",J190,0)</f>
        <v>0</v>
      </c>
      <c r="BI190" s="208">
        <f>IF(N190="nulová",J190,0)</f>
        <v>0</v>
      </c>
      <c r="BJ190" s="17" t="s">
        <v>94</v>
      </c>
      <c r="BK190" s="208">
        <f>ROUND(I190*H190,2)</f>
        <v>1305.03</v>
      </c>
      <c r="BL190" s="17" t="s">
        <v>171</v>
      </c>
      <c r="BM190" s="207" t="s">
        <v>703</v>
      </c>
    </row>
    <row r="191" spans="1:65" s="13" customFormat="1" ht="11.25">
      <c r="B191" s="209"/>
      <c r="C191" s="210"/>
      <c r="D191" s="211" t="s">
        <v>173</v>
      </c>
      <c r="E191" s="212" t="s">
        <v>1</v>
      </c>
      <c r="F191" s="213" t="s">
        <v>242</v>
      </c>
      <c r="G191" s="210"/>
      <c r="H191" s="212" t="s">
        <v>1</v>
      </c>
      <c r="I191" s="210"/>
      <c r="J191" s="210"/>
      <c r="K191" s="210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173</v>
      </c>
      <c r="AU191" s="218" t="s">
        <v>94</v>
      </c>
      <c r="AV191" s="13" t="s">
        <v>81</v>
      </c>
      <c r="AW191" s="13" t="s">
        <v>29</v>
      </c>
      <c r="AX191" s="13" t="s">
        <v>73</v>
      </c>
      <c r="AY191" s="218" t="s">
        <v>165</v>
      </c>
    </row>
    <row r="192" spans="1:65" s="14" customFormat="1" ht="11.25">
      <c r="B192" s="219"/>
      <c r="C192" s="220"/>
      <c r="D192" s="211" t="s">
        <v>173</v>
      </c>
      <c r="E192" s="221" t="s">
        <v>1</v>
      </c>
      <c r="F192" s="222" t="s">
        <v>704</v>
      </c>
      <c r="G192" s="220"/>
      <c r="H192" s="223">
        <v>0.66600000000000004</v>
      </c>
      <c r="I192" s="220"/>
      <c r="J192" s="220"/>
      <c r="K192" s="220"/>
      <c r="L192" s="224"/>
      <c r="M192" s="225"/>
      <c r="N192" s="226"/>
      <c r="O192" s="226"/>
      <c r="P192" s="226"/>
      <c r="Q192" s="226"/>
      <c r="R192" s="226"/>
      <c r="S192" s="226"/>
      <c r="T192" s="227"/>
      <c r="AT192" s="228" t="s">
        <v>173</v>
      </c>
      <c r="AU192" s="228" t="s">
        <v>94</v>
      </c>
      <c r="AV192" s="14" t="s">
        <v>94</v>
      </c>
      <c r="AW192" s="14" t="s">
        <v>29</v>
      </c>
      <c r="AX192" s="14" t="s">
        <v>73</v>
      </c>
      <c r="AY192" s="228" t="s">
        <v>165</v>
      </c>
    </row>
    <row r="193" spans="1:65" s="15" customFormat="1" ht="11.25">
      <c r="B193" s="229"/>
      <c r="C193" s="230"/>
      <c r="D193" s="211" t="s">
        <v>173</v>
      </c>
      <c r="E193" s="231" t="s">
        <v>1</v>
      </c>
      <c r="F193" s="232" t="s">
        <v>176</v>
      </c>
      <c r="G193" s="230"/>
      <c r="H193" s="233">
        <v>0.66600000000000004</v>
      </c>
      <c r="I193" s="230"/>
      <c r="J193" s="230"/>
      <c r="K193" s="230"/>
      <c r="L193" s="234"/>
      <c r="M193" s="235"/>
      <c r="N193" s="236"/>
      <c r="O193" s="236"/>
      <c r="P193" s="236"/>
      <c r="Q193" s="236"/>
      <c r="R193" s="236"/>
      <c r="S193" s="236"/>
      <c r="T193" s="237"/>
      <c r="AT193" s="238" t="s">
        <v>173</v>
      </c>
      <c r="AU193" s="238" t="s">
        <v>94</v>
      </c>
      <c r="AV193" s="15" t="s">
        <v>171</v>
      </c>
      <c r="AW193" s="15" t="s">
        <v>29</v>
      </c>
      <c r="AX193" s="15" t="s">
        <v>81</v>
      </c>
      <c r="AY193" s="238" t="s">
        <v>165</v>
      </c>
    </row>
    <row r="194" spans="1:65" s="2" customFormat="1" ht="24.2" customHeight="1">
      <c r="A194" s="31"/>
      <c r="B194" s="32"/>
      <c r="C194" s="196" t="s">
        <v>267</v>
      </c>
      <c r="D194" s="196" t="s">
        <v>167</v>
      </c>
      <c r="E194" s="197" t="s">
        <v>705</v>
      </c>
      <c r="F194" s="198" t="s">
        <v>706</v>
      </c>
      <c r="G194" s="199" t="s">
        <v>213</v>
      </c>
      <c r="H194" s="200">
        <v>0.245</v>
      </c>
      <c r="I194" s="201">
        <v>1814.97</v>
      </c>
      <c r="J194" s="201">
        <f>ROUND(I194*H194,2)</f>
        <v>444.67</v>
      </c>
      <c r="K194" s="202"/>
      <c r="L194" s="36"/>
      <c r="M194" s="203" t="s">
        <v>1</v>
      </c>
      <c r="N194" s="204" t="s">
        <v>39</v>
      </c>
      <c r="O194" s="205">
        <v>15.11</v>
      </c>
      <c r="P194" s="205">
        <f>O194*H194</f>
        <v>3.7019499999999996</v>
      </c>
      <c r="Q194" s="205">
        <v>1.20296</v>
      </c>
      <c r="R194" s="205">
        <f>Q194*H194</f>
        <v>0.29472520000000002</v>
      </c>
      <c r="S194" s="205">
        <v>0</v>
      </c>
      <c r="T194" s="206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7" t="s">
        <v>171</v>
      </c>
      <c r="AT194" s="207" t="s">
        <v>167</v>
      </c>
      <c r="AU194" s="207" t="s">
        <v>94</v>
      </c>
      <c r="AY194" s="17" t="s">
        <v>165</v>
      </c>
      <c r="BE194" s="208">
        <f>IF(N194="základná",J194,0)</f>
        <v>0</v>
      </c>
      <c r="BF194" s="208">
        <f>IF(N194="znížená",J194,0)</f>
        <v>444.67</v>
      </c>
      <c r="BG194" s="208">
        <f>IF(N194="zákl. prenesená",J194,0)</f>
        <v>0</v>
      </c>
      <c r="BH194" s="208">
        <f>IF(N194="zníž. prenesená",J194,0)</f>
        <v>0</v>
      </c>
      <c r="BI194" s="208">
        <f>IF(N194="nulová",J194,0)</f>
        <v>0</v>
      </c>
      <c r="BJ194" s="17" t="s">
        <v>94</v>
      </c>
      <c r="BK194" s="208">
        <f>ROUND(I194*H194,2)</f>
        <v>444.67</v>
      </c>
      <c r="BL194" s="17" t="s">
        <v>171</v>
      </c>
      <c r="BM194" s="207" t="s">
        <v>707</v>
      </c>
    </row>
    <row r="195" spans="1:65" s="13" customFormat="1" ht="11.25">
      <c r="B195" s="209"/>
      <c r="C195" s="210"/>
      <c r="D195" s="211" t="s">
        <v>173</v>
      </c>
      <c r="E195" s="212" t="s">
        <v>1</v>
      </c>
      <c r="F195" s="213" t="s">
        <v>242</v>
      </c>
      <c r="G195" s="210"/>
      <c r="H195" s="212" t="s">
        <v>1</v>
      </c>
      <c r="I195" s="210"/>
      <c r="J195" s="210"/>
      <c r="K195" s="210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173</v>
      </c>
      <c r="AU195" s="218" t="s">
        <v>94</v>
      </c>
      <c r="AV195" s="13" t="s">
        <v>81</v>
      </c>
      <c r="AW195" s="13" t="s">
        <v>29</v>
      </c>
      <c r="AX195" s="13" t="s">
        <v>73</v>
      </c>
      <c r="AY195" s="218" t="s">
        <v>165</v>
      </c>
    </row>
    <row r="196" spans="1:65" s="14" customFormat="1" ht="11.25">
      <c r="B196" s="219"/>
      <c r="C196" s="220"/>
      <c r="D196" s="211" t="s">
        <v>173</v>
      </c>
      <c r="E196" s="221" t="s">
        <v>1</v>
      </c>
      <c r="F196" s="222" t="s">
        <v>708</v>
      </c>
      <c r="G196" s="220"/>
      <c r="H196" s="223">
        <v>0.245</v>
      </c>
      <c r="I196" s="220"/>
      <c r="J196" s="220"/>
      <c r="K196" s="220"/>
      <c r="L196" s="224"/>
      <c r="M196" s="225"/>
      <c r="N196" s="226"/>
      <c r="O196" s="226"/>
      <c r="P196" s="226"/>
      <c r="Q196" s="226"/>
      <c r="R196" s="226"/>
      <c r="S196" s="226"/>
      <c r="T196" s="227"/>
      <c r="AT196" s="228" t="s">
        <v>173</v>
      </c>
      <c r="AU196" s="228" t="s">
        <v>94</v>
      </c>
      <c r="AV196" s="14" t="s">
        <v>94</v>
      </c>
      <c r="AW196" s="14" t="s">
        <v>29</v>
      </c>
      <c r="AX196" s="14" t="s">
        <v>73</v>
      </c>
      <c r="AY196" s="228" t="s">
        <v>165</v>
      </c>
    </row>
    <row r="197" spans="1:65" s="15" customFormat="1" ht="11.25">
      <c r="B197" s="229"/>
      <c r="C197" s="230"/>
      <c r="D197" s="211" t="s">
        <v>173</v>
      </c>
      <c r="E197" s="231" t="s">
        <v>1</v>
      </c>
      <c r="F197" s="232" t="s">
        <v>176</v>
      </c>
      <c r="G197" s="230"/>
      <c r="H197" s="233">
        <v>0.245</v>
      </c>
      <c r="I197" s="230"/>
      <c r="J197" s="230"/>
      <c r="K197" s="230"/>
      <c r="L197" s="234"/>
      <c r="M197" s="235"/>
      <c r="N197" s="236"/>
      <c r="O197" s="236"/>
      <c r="P197" s="236"/>
      <c r="Q197" s="236"/>
      <c r="R197" s="236"/>
      <c r="S197" s="236"/>
      <c r="T197" s="237"/>
      <c r="AT197" s="238" t="s">
        <v>173</v>
      </c>
      <c r="AU197" s="238" t="s">
        <v>94</v>
      </c>
      <c r="AV197" s="15" t="s">
        <v>171</v>
      </c>
      <c r="AW197" s="15" t="s">
        <v>29</v>
      </c>
      <c r="AX197" s="15" t="s">
        <v>81</v>
      </c>
      <c r="AY197" s="238" t="s">
        <v>165</v>
      </c>
    </row>
    <row r="198" spans="1:65" s="2" customFormat="1" ht="24.2" customHeight="1">
      <c r="A198" s="31"/>
      <c r="B198" s="32"/>
      <c r="C198" s="196" t="s">
        <v>273</v>
      </c>
      <c r="D198" s="196" t="s">
        <v>167</v>
      </c>
      <c r="E198" s="197" t="s">
        <v>709</v>
      </c>
      <c r="F198" s="198" t="s">
        <v>710</v>
      </c>
      <c r="G198" s="199" t="s">
        <v>183</v>
      </c>
      <c r="H198" s="200">
        <v>0.52500000000000002</v>
      </c>
      <c r="I198" s="201">
        <v>130.16</v>
      </c>
      <c r="J198" s="201">
        <f>ROUND(I198*H198,2)</f>
        <v>68.33</v>
      </c>
      <c r="K198" s="202"/>
      <c r="L198" s="36"/>
      <c r="M198" s="203" t="s">
        <v>1</v>
      </c>
      <c r="N198" s="204" t="s">
        <v>39</v>
      </c>
      <c r="O198" s="205">
        <v>0.60399999999999998</v>
      </c>
      <c r="P198" s="205">
        <f>O198*H198</f>
        <v>0.31709999999999999</v>
      </c>
      <c r="Q198" s="205">
        <v>2.2151299999999998</v>
      </c>
      <c r="R198" s="205">
        <f>Q198*H198</f>
        <v>1.1629432499999999</v>
      </c>
      <c r="S198" s="205">
        <v>0</v>
      </c>
      <c r="T198" s="206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7" t="s">
        <v>171</v>
      </c>
      <c r="AT198" s="207" t="s">
        <v>167</v>
      </c>
      <c r="AU198" s="207" t="s">
        <v>94</v>
      </c>
      <c r="AY198" s="17" t="s">
        <v>165</v>
      </c>
      <c r="BE198" s="208">
        <f>IF(N198="základná",J198,0)</f>
        <v>0</v>
      </c>
      <c r="BF198" s="208">
        <f>IF(N198="znížená",J198,0)</f>
        <v>68.33</v>
      </c>
      <c r="BG198" s="208">
        <f>IF(N198="zákl. prenesená",J198,0)</f>
        <v>0</v>
      </c>
      <c r="BH198" s="208">
        <f>IF(N198="zníž. prenesená",J198,0)</f>
        <v>0</v>
      </c>
      <c r="BI198" s="208">
        <f>IF(N198="nulová",J198,0)</f>
        <v>0</v>
      </c>
      <c r="BJ198" s="17" t="s">
        <v>94</v>
      </c>
      <c r="BK198" s="208">
        <f>ROUND(I198*H198,2)</f>
        <v>68.33</v>
      </c>
      <c r="BL198" s="17" t="s">
        <v>171</v>
      </c>
      <c r="BM198" s="207" t="s">
        <v>711</v>
      </c>
    </row>
    <row r="199" spans="1:65" s="13" customFormat="1" ht="11.25">
      <c r="B199" s="209"/>
      <c r="C199" s="210"/>
      <c r="D199" s="211" t="s">
        <v>173</v>
      </c>
      <c r="E199" s="212" t="s">
        <v>1</v>
      </c>
      <c r="F199" s="213" t="s">
        <v>712</v>
      </c>
      <c r="G199" s="210"/>
      <c r="H199" s="212" t="s">
        <v>1</v>
      </c>
      <c r="I199" s="210"/>
      <c r="J199" s="210"/>
      <c r="K199" s="210"/>
      <c r="L199" s="214"/>
      <c r="M199" s="215"/>
      <c r="N199" s="216"/>
      <c r="O199" s="216"/>
      <c r="P199" s="216"/>
      <c r="Q199" s="216"/>
      <c r="R199" s="216"/>
      <c r="S199" s="216"/>
      <c r="T199" s="217"/>
      <c r="AT199" s="218" t="s">
        <v>173</v>
      </c>
      <c r="AU199" s="218" t="s">
        <v>94</v>
      </c>
      <c r="AV199" s="13" t="s">
        <v>81</v>
      </c>
      <c r="AW199" s="13" t="s">
        <v>29</v>
      </c>
      <c r="AX199" s="13" t="s">
        <v>73</v>
      </c>
      <c r="AY199" s="218" t="s">
        <v>165</v>
      </c>
    </row>
    <row r="200" spans="1:65" s="14" customFormat="1" ht="11.25">
      <c r="B200" s="219"/>
      <c r="C200" s="220"/>
      <c r="D200" s="211" t="s">
        <v>173</v>
      </c>
      <c r="E200" s="221" t="s">
        <v>1</v>
      </c>
      <c r="F200" s="222" t="s">
        <v>713</v>
      </c>
      <c r="G200" s="220"/>
      <c r="H200" s="223">
        <v>0.52500000000000002</v>
      </c>
      <c r="I200" s="220"/>
      <c r="J200" s="220"/>
      <c r="K200" s="220"/>
      <c r="L200" s="224"/>
      <c r="M200" s="225"/>
      <c r="N200" s="226"/>
      <c r="O200" s="226"/>
      <c r="P200" s="226"/>
      <c r="Q200" s="226"/>
      <c r="R200" s="226"/>
      <c r="S200" s="226"/>
      <c r="T200" s="227"/>
      <c r="AT200" s="228" t="s">
        <v>173</v>
      </c>
      <c r="AU200" s="228" t="s">
        <v>94</v>
      </c>
      <c r="AV200" s="14" t="s">
        <v>94</v>
      </c>
      <c r="AW200" s="14" t="s">
        <v>29</v>
      </c>
      <c r="AX200" s="14" t="s">
        <v>73</v>
      </c>
      <c r="AY200" s="228" t="s">
        <v>165</v>
      </c>
    </row>
    <row r="201" spans="1:65" s="15" customFormat="1" ht="11.25">
      <c r="B201" s="229"/>
      <c r="C201" s="230"/>
      <c r="D201" s="211" t="s">
        <v>173</v>
      </c>
      <c r="E201" s="231" t="s">
        <v>1</v>
      </c>
      <c r="F201" s="232" t="s">
        <v>176</v>
      </c>
      <c r="G201" s="230"/>
      <c r="H201" s="233">
        <v>0.52500000000000002</v>
      </c>
      <c r="I201" s="230"/>
      <c r="J201" s="230"/>
      <c r="K201" s="230"/>
      <c r="L201" s="234"/>
      <c r="M201" s="235"/>
      <c r="N201" s="236"/>
      <c r="O201" s="236"/>
      <c r="P201" s="236"/>
      <c r="Q201" s="236"/>
      <c r="R201" s="236"/>
      <c r="S201" s="236"/>
      <c r="T201" s="237"/>
      <c r="AT201" s="238" t="s">
        <v>173</v>
      </c>
      <c r="AU201" s="238" t="s">
        <v>94</v>
      </c>
      <c r="AV201" s="15" t="s">
        <v>171</v>
      </c>
      <c r="AW201" s="15" t="s">
        <v>29</v>
      </c>
      <c r="AX201" s="15" t="s">
        <v>81</v>
      </c>
      <c r="AY201" s="238" t="s">
        <v>165</v>
      </c>
    </row>
    <row r="202" spans="1:65" s="12" customFormat="1" ht="22.9" customHeight="1">
      <c r="B202" s="181"/>
      <c r="C202" s="182"/>
      <c r="D202" s="183" t="s">
        <v>72</v>
      </c>
      <c r="E202" s="194" t="s">
        <v>180</v>
      </c>
      <c r="F202" s="194" t="s">
        <v>714</v>
      </c>
      <c r="G202" s="182"/>
      <c r="H202" s="182"/>
      <c r="I202" s="182"/>
      <c r="J202" s="195">
        <f>BK202</f>
        <v>893.41000000000008</v>
      </c>
      <c r="K202" s="182"/>
      <c r="L202" s="186"/>
      <c r="M202" s="187"/>
      <c r="N202" s="188"/>
      <c r="O202" s="188"/>
      <c r="P202" s="189">
        <f>SUM(P203:P222)</f>
        <v>15.660221479999999</v>
      </c>
      <c r="Q202" s="188"/>
      <c r="R202" s="189">
        <f>SUM(R203:R222)</f>
        <v>5.5966880400000001</v>
      </c>
      <c r="S202" s="188"/>
      <c r="T202" s="190">
        <f>SUM(T203:T222)</f>
        <v>0</v>
      </c>
      <c r="AR202" s="191" t="s">
        <v>81</v>
      </c>
      <c r="AT202" s="192" t="s">
        <v>72</v>
      </c>
      <c r="AU202" s="192" t="s">
        <v>81</v>
      </c>
      <c r="AY202" s="191" t="s">
        <v>165</v>
      </c>
      <c r="BK202" s="193">
        <f>SUM(BK203:BK222)</f>
        <v>893.41000000000008</v>
      </c>
    </row>
    <row r="203" spans="1:65" s="2" customFormat="1" ht="37.9" customHeight="1">
      <c r="A203" s="31"/>
      <c r="B203" s="32"/>
      <c r="C203" s="196" t="s">
        <v>281</v>
      </c>
      <c r="D203" s="196" t="s">
        <v>167</v>
      </c>
      <c r="E203" s="197" t="s">
        <v>715</v>
      </c>
      <c r="F203" s="198" t="s">
        <v>716</v>
      </c>
      <c r="G203" s="199" t="s">
        <v>183</v>
      </c>
      <c r="H203" s="200">
        <v>1.0389999999999999</v>
      </c>
      <c r="I203" s="201">
        <v>382.99</v>
      </c>
      <c r="J203" s="201">
        <f>ROUND(I203*H203,2)</f>
        <v>397.93</v>
      </c>
      <c r="K203" s="202"/>
      <c r="L203" s="36"/>
      <c r="M203" s="203" t="s">
        <v>1</v>
      </c>
      <c r="N203" s="204" t="s">
        <v>39</v>
      </c>
      <c r="O203" s="205">
        <v>4.67</v>
      </c>
      <c r="P203" s="205">
        <f>O203*H203</f>
        <v>4.8521299999999998</v>
      </c>
      <c r="Q203" s="205">
        <v>1.92736</v>
      </c>
      <c r="R203" s="205">
        <f>Q203*H203</f>
        <v>2.0025270399999999</v>
      </c>
      <c r="S203" s="205">
        <v>0</v>
      </c>
      <c r="T203" s="206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7" t="s">
        <v>171</v>
      </c>
      <c r="AT203" s="207" t="s">
        <v>167</v>
      </c>
      <c r="AU203" s="207" t="s">
        <v>94</v>
      </c>
      <c r="AY203" s="17" t="s">
        <v>165</v>
      </c>
      <c r="BE203" s="208">
        <f>IF(N203="základná",J203,0)</f>
        <v>0</v>
      </c>
      <c r="BF203" s="208">
        <f>IF(N203="znížená",J203,0)</f>
        <v>397.93</v>
      </c>
      <c r="BG203" s="208">
        <f>IF(N203="zákl. prenesená",J203,0)</f>
        <v>0</v>
      </c>
      <c r="BH203" s="208">
        <f>IF(N203="zníž. prenesená",J203,0)</f>
        <v>0</v>
      </c>
      <c r="BI203" s="208">
        <f>IF(N203="nulová",J203,0)</f>
        <v>0</v>
      </c>
      <c r="BJ203" s="17" t="s">
        <v>94</v>
      </c>
      <c r="BK203" s="208">
        <f>ROUND(I203*H203,2)</f>
        <v>397.93</v>
      </c>
      <c r="BL203" s="17" t="s">
        <v>171</v>
      </c>
      <c r="BM203" s="207" t="s">
        <v>717</v>
      </c>
    </row>
    <row r="204" spans="1:65" s="13" customFormat="1" ht="11.25">
      <c r="B204" s="209"/>
      <c r="C204" s="210"/>
      <c r="D204" s="211" t="s">
        <v>173</v>
      </c>
      <c r="E204" s="212" t="s">
        <v>1</v>
      </c>
      <c r="F204" s="213" t="s">
        <v>291</v>
      </c>
      <c r="G204" s="210"/>
      <c r="H204" s="212" t="s">
        <v>1</v>
      </c>
      <c r="I204" s="210"/>
      <c r="J204" s="210"/>
      <c r="K204" s="210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173</v>
      </c>
      <c r="AU204" s="218" t="s">
        <v>94</v>
      </c>
      <c r="AV204" s="13" t="s">
        <v>81</v>
      </c>
      <c r="AW204" s="13" t="s">
        <v>29</v>
      </c>
      <c r="AX204" s="13" t="s">
        <v>73</v>
      </c>
      <c r="AY204" s="218" t="s">
        <v>165</v>
      </c>
    </row>
    <row r="205" spans="1:65" s="14" customFormat="1" ht="11.25">
      <c r="B205" s="219"/>
      <c r="C205" s="220"/>
      <c r="D205" s="211" t="s">
        <v>173</v>
      </c>
      <c r="E205" s="221" t="s">
        <v>1</v>
      </c>
      <c r="F205" s="222" t="s">
        <v>718</v>
      </c>
      <c r="G205" s="220"/>
      <c r="H205" s="223">
        <v>0.53900000000000003</v>
      </c>
      <c r="I205" s="220"/>
      <c r="J205" s="220"/>
      <c r="K205" s="220"/>
      <c r="L205" s="224"/>
      <c r="M205" s="225"/>
      <c r="N205" s="226"/>
      <c r="O205" s="226"/>
      <c r="P205" s="226"/>
      <c r="Q205" s="226"/>
      <c r="R205" s="226"/>
      <c r="S205" s="226"/>
      <c r="T205" s="227"/>
      <c r="AT205" s="228" t="s">
        <v>173</v>
      </c>
      <c r="AU205" s="228" t="s">
        <v>94</v>
      </c>
      <c r="AV205" s="14" t="s">
        <v>94</v>
      </c>
      <c r="AW205" s="14" t="s">
        <v>29</v>
      </c>
      <c r="AX205" s="14" t="s">
        <v>73</v>
      </c>
      <c r="AY205" s="228" t="s">
        <v>165</v>
      </c>
    </row>
    <row r="206" spans="1:65" s="13" customFormat="1" ht="11.25">
      <c r="B206" s="209"/>
      <c r="C206" s="210"/>
      <c r="D206" s="211" t="s">
        <v>173</v>
      </c>
      <c r="E206" s="212" t="s">
        <v>1</v>
      </c>
      <c r="F206" s="213" t="s">
        <v>292</v>
      </c>
      <c r="G206" s="210"/>
      <c r="H206" s="212" t="s">
        <v>1</v>
      </c>
      <c r="I206" s="210"/>
      <c r="J206" s="210"/>
      <c r="K206" s="210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173</v>
      </c>
      <c r="AU206" s="218" t="s">
        <v>94</v>
      </c>
      <c r="AV206" s="13" t="s">
        <v>81</v>
      </c>
      <c r="AW206" s="13" t="s">
        <v>29</v>
      </c>
      <c r="AX206" s="13" t="s">
        <v>73</v>
      </c>
      <c r="AY206" s="218" t="s">
        <v>165</v>
      </c>
    </row>
    <row r="207" spans="1:65" s="14" customFormat="1" ht="11.25">
      <c r="B207" s="219"/>
      <c r="C207" s="220"/>
      <c r="D207" s="211" t="s">
        <v>173</v>
      </c>
      <c r="E207" s="221" t="s">
        <v>1</v>
      </c>
      <c r="F207" s="222" t="s">
        <v>719</v>
      </c>
      <c r="G207" s="220"/>
      <c r="H207" s="223">
        <v>0.5</v>
      </c>
      <c r="I207" s="220"/>
      <c r="J207" s="220"/>
      <c r="K207" s="220"/>
      <c r="L207" s="224"/>
      <c r="M207" s="225"/>
      <c r="N207" s="226"/>
      <c r="O207" s="226"/>
      <c r="P207" s="226"/>
      <c r="Q207" s="226"/>
      <c r="R207" s="226"/>
      <c r="S207" s="226"/>
      <c r="T207" s="227"/>
      <c r="AT207" s="228" t="s">
        <v>173</v>
      </c>
      <c r="AU207" s="228" t="s">
        <v>94</v>
      </c>
      <c r="AV207" s="14" t="s">
        <v>94</v>
      </c>
      <c r="AW207" s="14" t="s">
        <v>29</v>
      </c>
      <c r="AX207" s="14" t="s">
        <v>73</v>
      </c>
      <c r="AY207" s="228" t="s">
        <v>165</v>
      </c>
    </row>
    <row r="208" spans="1:65" s="15" customFormat="1" ht="11.25">
      <c r="B208" s="229"/>
      <c r="C208" s="230"/>
      <c r="D208" s="211" t="s">
        <v>173</v>
      </c>
      <c r="E208" s="231" t="s">
        <v>1</v>
      </c>
      <c r="F208" s="232" t="s">
        <v>176</v>
      </c>
      <c r="G208" s="230"/>
      <c r="H208" s="233">
        <v>1.0390000000000001</v>
      </c>
      <c r="I208" s="230"/>
      <c r="J208" s="230"/>
      <c r="K208" s="230"/>
      <c r="L208" s="234"/>
      <c r="M208" s="235"/>
      <c r="N208" s="236"/>
      <c r="O208" s="236"/>
      <c r="P208" s="236"/>
      <c r="Q208" s="236"/>
      <c r="R208" s="236"/>
      <c r="S208" s="236"/>
      <c r="T208" s="237"/>
      <c r="AT208" s="238" t="s">
        <v>173</v>
      </c>
      <c r="AU208" s="238" t="s">
        <v>94</v>
      </c>
      <c r="AV208" s="15" t="s">
        <v>171</v>
      </c>
      <c r="AW208" s="15" t="s">
        <v>29</v>
      </c>
      <c r="AX208" s="15" t="s">
        <v>81</v>
      </c>
      <c r="AY208" s="238" t="s">
        <v>165</v>
      </c>
    </row>
    <row r="209" spans="1:65" s="2" customFormat="1" ht="37.9" customHeight="1">
      <c r="A209" s="31"/>
      <c r="B209" s="32"/>
      <c r="C209" s="196" t="s">
        <v>7</v>
      </c>
      <c r="D209" s="196" t="s">
        <v>167</v>
      </c>
      <c r="E209" s="197" t="s">
        <v>720</v>
      </c>
      <c r="F209" s="198" t="s">
        <v>721</v>
      </c>
      <c r="G209" s="199" t="s">
        <v>183</v>
      </c>
      <c r="H209" s="200">
        <v>0.73899999999999999</v>
      </c>
      <c r="I209" s="201">
        <v>87.06</v>
      </c>
      <c r="J209" s="201">
        <f>ROUND(I209*H209,2)</f>
        <v>64.34</v>
      </c>
      <c r="K209" s="202"/>
      <c r="L209" s="36"/>
      <c r="M209" s="203" t="s">
        <v>1</v>
      </c>
      <c r="N209" s="204" t="s">
        <v>39</v>
      </c>
      <c r="O209" s="205">
        <v>3.4769999999999999</v>
      </c>
      <c r="P209" s="205">
        <f>O209*H209</f>
        <v>2.5695029999999996</v>
      </c>
      <c r="Q209" s="205">
        <v>0.54235999999999995</v>
      </c>
      <c r="R209" s="205">
        <f>Q209*H209</f>
        <v>0.40080403999999997</v>
      </c>
      <c r="S209" s="205">
        <v>0</v>
      </c>
      <c r="T209" s="206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7" t="s">
        <v>171</v>
      </c>
      <c r="AT209" s="207" t="s">
        <v>167</v>
      </c>
      <c r="AU209" s="207" t="s">
        <v>94</v>
      </c>
      <c r="AY209" s="17" t="s">
        <v>165</v>
      </c>
      <c r="BE209" s="208">
        <f>IF(N209="základná",J209,0)</f>
        <v>0</v>
      </c>
      <c r="BF209" s="208">
        <f>IF(N209="znížená",J209,0)</f>
        <v>64.34</v>
      </c>
      <c r="BG209" s="208">
        <f>IF(N209="zákl. prenesená",J209,0)</f>
        <v>0</v>
      </c>
      <c r="BH209" s="208">
        <f>IF(N209="zníž. prenesená",J209,0)</f>
        <v>0</v>
      </c>
      <c r="BI209" s="208">
        <f>IF(N209="nulová",J209,0)</f>
        <v>0</v>
      </c>
      <c r="BJ209" s="17" t="s">
        <v>94</v>
      </c>
      <c r="BK209" s="208">
        <f>ROUND(I209*H209,2)</f>
        <v>64.34</v>
      </c>
      <c r="BL209" s="17" t="s">
        <v>171</v>
      </c>
      <c r="BM209" s="207" t="s">
        <v>722</v>
      </c>
    </row>
    <row r="210" spans="1:65" s="13" customFormat="1" ht="11.25">
      <c r="B210" s="209"/>
      <c r="C210" s="210"/>
      <c r="D210" s="211" t="s">
        <v>173</v>
      </c>
      <c r="E210" s="212" t="s">
        <v>1</v>
      </c>
      <c r="F210" s="213" t="s">
        <v>292</v>
      </c>
      <c r="G210" s="210"/>
      <c r="H210" s="212" t="s">
        <v>1</v>
      </c>
      <c r="I210" s="210"/>
      <c r="J210" s="210"/>
      <c r="K210" s="210"/>
      <c r="L210" s="214"/>
      <c r="M210" s="215"/>
      <c r="N210" s="216"/>
      <c r="O210" s="216"/>
      <c r="P210" s="216"/>
      <c r="Q210" s="216"/>
      <c r="R210" s="216"/>
      <c r="S210" s="216"/>
      <c r="T210" s="217"/>
      <c r="AT210" s="218" t="s">
        <v>173</v>
      </c>
      <c r="AU210" s="218" t="s">
        <v>94</v>
      </c>
      <c r="AV210" s="13" t="s">
        <v>81</v>
      </c>
      <c r="AW210" s="13" t="s">
        <v>29</v>
      </c>
      <c r="AX210" s="13" t="s">
        <v>73</v>
      </c>
      <c r="AY210" s="218" t="s">
        <v>165</v>
      </c>
    </row>
    <row r="211" spans="1:65" s="14" customFormat="1" ht="11.25">
      <c r="B211" s="219"/>
      <c r="C211" s="220"/>
      <c r="D211" s="211" t="s">
        <v>173</v>
      </c>
      <c r="E211" s="221" t="s">
        <v>1</v>
      </c>
      <c r="F211" s="222" t="s">
        <v>723</v>
      </c>
      <c r="G211" s="220"/>
      <c r="H211" s="223">
        <v>0.73899999999999999</v>
      </c>
      <c r="I211" s="220"/>
      <c r="J211" s="220"/>
      <c r="K211" s="220"/>
      <c r="L211" s="224"/>
      <c r="M211" s="225"/>
      <c r="N211" s="226"/>
      <c r="O211" s="226"/>
      <c r="P211" s="226"/>
      <c r="Q211" s="226"/>
      <c r="R211" s="226"/>
      <c r="S211" s="226"/>
      <c r="T211" s="227"/>
      <c r="AT211" s="228" t="s">
        <v>173</v>
      </c>
      <c r="AU211" s="228" t="s">
        <v>94</v>
      </c>
      <c r="AV211" s="14" t="s">
        <v>94</v>
      </c>
      <c r="AW211" s="14" t="s">
        <v>29</v>
      </c>
      <c r="AX211" s="14" t="s">
        <v>73</v>
      </c>
      <c r="AY211" s="228" t="s">
        <v>165</v>
      </c>
    </row>
    <row r="212" spans="1:65" s="15" customFormat="1" ht="11.25">
      <c r="B212" s="229"/>
      <c r="C212" s="230"/>
      <c r="D212" s="211" t="s">
        <v>173</v>
      </c>
      <c r="E212" s="231" t="s">
        <v>1</v>
      </c>
      <c r="F212" s="232" t="s">
        <v>176</v>
      </c>
      <c r="G212" s="230"/>
      <c r="H212" s="233">
        <v>0.73899999999999999</v>
      </c>
      <c r="I212" s="230"/>
      <c r="J212" s="230"/>
      <c r="K212" s="230"/>
      <c r="L212" s="234"/>
      <c r="M212" s="235"/>
      <c r="N212" s="236"/>
      <c r="O212" s="236"/>
      <c r="P212" s="236"/>
      <c r="Q212" s="236"/>
      <c r="R212" s="236"/>
      <c r="S212" s="236"/>
      <c r="T212" s="237"/>
      <c r="AT212" s="238" t="s">
        <v>173</v>
      </c>
      <c r="AU212" s="238" t="s">
        <v>94</v>
      </c>
      <c r="AV212" s="15" t="s">
        <v>171</v>
      </c>
      <c r="AW212" s="15" t="s">
        <v>29</v>
      </c>
      <c r="AX212" s="15" t="s">
        <v>81</v>
      </c>
      <c r="AY212" s="238" t="s">
        <v>165</v>
      </c>
    </row>
    <row r="213" spans="1:65" s="2" customFormat="1" ht="21.75" customHeight="1">
      <c r="A213" s="31"/>
      <c r="B213" s="32"/>
      <c r="C213" s="196" t="s">
        <v>293</v>
      </c>
      <c r="D213" s="196" t="s">
        <v>167</v>
      </c>
      <c r="E213" s="197" t="s">
        <v>724</v>
      </c>
      <c r="F213" s="198" t="s">
        <v>725</v>
      </c>
      <c r="G213" s="199" t="s">
        <v>183</v>
      </c>
      <c r="H213" s="200">
        <v>1.3759999999999999</v>
      </c>
      <c r="I213" s="201">
        <v>138.15</v>
      </c>
      <c r="J213" s="201">
        <f>ROUND(I213*H213,2)</f>
        <v>190.09</v>
      </c>
      <c r="K213" s="202"/>
      <c r="L213" s="36"/>
      <c r="M213" s="203" t="s">
        <v>1</v>
      </c>
      <c r="N213" s="204" t="s">
        <v>39</v>
      </c>
      <c r="O213" s="205">
        <v>1.218</v>
      </c>
      <c r="P213" s="205">
        <f>O213*H213</f>
        <v>1.6759679999999999</v>
      </c>
      <c r="Q213" s="205">
        <v>2.2968899999999999</v>
      </c>
      <c r="R213" s="205">
        <f>Q213*H213</f>
        <v>3.1605206399999997</v>
      </c>
      <c r="S213" s="205">
        <v>0</v>
      </c>
      <c r="T213" s="206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7" t="s">
        <v>171</v>
      </c>
      <c r="AT213" s="207" t="s">
        <v>167</v>
      </c>
      <c r="AU213" s="207" t="s">
        <v>94</v>
      </c>
      <c r="AY213" s="17" t="s">
        <v>165</v>
      </c>
      <c r="BE213" s="208">
        <f>IF(N213="základná",J213,0)</f>
        <v>0</v>
      </c>
      <c r="BF213" s="208">
        <f>IF(N213="znížená",J213,0)</f>
        <v>190.09</v>
      </c>
      <c r="BG213" s="208">
        <f>IF(N213="zákl. prenesená",J213,0)</f>
        <v>0</v>
      </c>
      <c r="BH213" s="208">
        <f>IF(N213="zníž. prenesená",J213,0)</f>
        <v>0</v>
      </c>
      <c r="BI213" s="208">
        <f>IF(N213="nulová",J213,0)</f>
        <v>0</v>
      </c>
      <c r="BJ213" s="17" t="s">
        <v>94</v>
      </c>
      <c r="BK213" s="208">
        <f>ROUND(I213*H213,2)</f>
        <v>190.09</v>
      </c>
      <c r="BL213" s="17" t="s">
        <v>171</v>
      </c>
      <c r="BM213" s="207" t="s">
        <v>726</v>
      </c>
    </row>
    <row r="214" spans="1:65" s="13" customFormat="1" ht="11.25">
      <c r="B214" s="209"/>
      <c r="C214" s="210"/>
      <c r="D214" s="211" t="s">
        <v>173</v>
      </c>
      <c r="E214" s="212" t="s">
        <v>1</v>
      </c>
      <c r="F214" s="213" t="s">
        <v>242</v>
      </c>
      <c r="G214" s="210"/>
      <c r="H214" s="212" t="s">
        <v>1</v>
      </c>
      <c r="I214" s="210"/>
      <c r="J214" s="210"/>
      <c r="K214" s="210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173</v>
      </c>
      <c r="AU214" s="218" t="s">
        <v>94</v>
      </c>
      <c r="AV214" s="13" t="s">
        <v>81</v>
      </c>
      <c r="AW214" s="13" t="s">
        <v>29</v>
      </c>
      <c r="AX214" s="13" t="s">
        <v>73</v>
      </c>
      <c r="AY214" s="218" t="s">
        <v>165</v>
      </c>
    </row>
    <row r="215" spans="1:65" s="14" customFormat="1" ht="11.25">
      <c r="B215" s="219"/>
      <c r="C215" s="220"/>
      <c r="D215" s="211" t="s">
        <v>173</v>
      </c>
      <c r="E215" s="221" t="s">
        <v>1</v>
      </c>
      <c r="F215" s="222" t="s">
        <v>727</v>
      </c>
      <c r="G215" s="220"/>
      <c r="H215" s="223">
        <v>0.67</v>
      </c>
      <c r="I215" s="220"/>
      <c r="J215" s="220"/>
      <c r="K215" s="220"/>
      <c r="L215" s="224"/>
      <c r="M215" s="225"/>
      <c r="N215" s="226"/>
      <c r="O215" s="226"/>
      <c r="P215" s="226"/>
      <c r="Q215" s="226"/>
      <c r="R215" s="226"/>
      <c r="S215" s="226"/>
      <c r="T215" s="227"/>
      <c r="AT215" s="228" t="s">
        <v>173</v>
      </c>
      <c r="AU215" s="228" t="s">
        <v>94</v>
      </c>
      <c r="AV215" s="14" t="s">
        <v>94</v>
      </c>
      <c r="AW215" s="14" t="s">
        <v>29</v>
      </c>
      <c r="AX215" s="14" t="s">
        <v>73</v>
      </c>
      <c r="AY215" s="228" t="s">
        <v>165</v>
      </c>
    </row>
    <row r="216" spans="1:65" s="14" customFormat="1" ht="11.25">
      <c r="B216" s="219"/>
      <c r="C216" s="220"/>
      <c r="D216" s="211" t="s">
        <v>173</v>
      </c>
      <c r="E216" s="221" t="s">
        <v>1</v>
      </c>
      <c r="F216" s="222" t="s">
        <v>728</v>
      </c>
      <c r="G216" s="220"/>
      <c r="H216" s="223">
        <v>0.70599999999999996</v>
      </c>
      <c r="I216" s="220"/>
      <c r="J216" s="220"/>
      <c r="K216" s="220"/>
      <c r="L216" s="224"/>
      <c r="M216" s="225"/>
      <c r="N216" s="226"/>
      <c r="O216" s="226"/>
      <c r="P216" s="226"/>
      <c r="Q216" s="226"/>
      <c r="R216" s="226"/>
      <c r="S216" s="226"/>
      <c r="T216" s="227"/>
      <c r="AT216" s="228" t="s">
        <v>173</v>
      </c>
      <c r="AU216" s="228" t="s">
        <v>94</v>
      </c>
      <c r="AV216" s="14" t="s">
        <v>94</v>
      </c>
      <c r="AW216" s="14" t="s">
        <v>29</v>
      </c>
      <c r="AX216" s="14" t="s">
        <v>73</v>
      </c>
      <c r="AY216" s="228" t="s">
        <v>165</v>
      </c>
    </row>
    <row r="217" spans="1:65" s="15" customFormat="1" ht="11.25">
      <c r="B217" s="229"/>
      <c r="C217" s="230"/>
      <c r="D217" s="211" t="s">
        <v>173</v>
      </c>
      <c r="E217" s="231" t="s">
        <v>1</v>
      </c>
      <c r="F217" s="232" t="s">
        <v>176</v>
      </c>
      <c r="G217" s="230"/>
      <c r="H217" s="233">
        <v>1.3759999999999999</v>
      </c>
      <c r="I217" s="230"/>
      <c r="J217" s="230"/>
      <c r="K217" s="230"/>
      <c r="L217" s="234"/>
      <c r="M217" s="235"/>
      <c r="N217" s="236"/>
      <c r="O217" s="236"/>
      <c r="P217" s="236"/>
      <c r="Q217" s="236"/>
      <c r="R217" s="236"/>
      <c r="S217" s="236"/>
      <c r="T217" s="237"/>
      <c r="AT217" s="238" t="s">
        <v>173</v>
      </c>
      <c r="AU217" s="238" t="s">
        <v>94</v>
      </c>
      <c r="AV217" s="15" t="s">
        <v>171</v>
      </c>
      <c r="AW217" s="15" t="s">
        <v>29</v>
      </c>
      <c r="AX217" s="15" t="s">
        <v>81</v>
      </c>
      <c r="AY217" s="238" t="s">
        <v>165</v>
      </c>
    </row>
    <row r="218" spans="1:65" s="2" customFormat="1" ht="24.2" customHeight="1">
      <c r="A218" s="31"/>
      <c r="B218" s="32"/>
      <c r="C218" s="196" t="s">
        <v>297</v>
      </c>
      <c r="D218" s="196" t="s">
        <v>167</v>
      </c>
      <c r="E218" s="197" t="s">
        <v>729</v>
      </c>
      <c r="F218" s="198" t="s">
        <v>730</v>
      </c>
      <c r="G218" s="199" t="s">
        <v>170</v>
      </c>
      <c r="H218" s="200">
        <v>8.2919999999999998</v>
      </c>
      <c r="I218" s="201">
        <v>21.75</v>
      </c>
      <c r="J218" s="201">
        <f>ROUND(I218*H218,2)</f>
        <v>180.35</v>
      </c>
      <c r="K218" s="202"/>
      <c r="L218" s="36"/>
      <c r="M218" s="203" t="s">
        <v>1</v>
      </c>
      <c r="N218" s="204" t="s">
        <v>39</v>
      </c>
      <c r="O218" s="205">
        <v>0.45700000000000002</v>
      </c>
      <c r="P218" s="205">
        <f>O218*H218</f>
        <v>3.789444</v>
      </c>
      <c r="Q218" s="205">
        <v>3.96E-3</v>
      </c>
      <c r="R218" s="205">
        <f>Q218*H218</f>
        <v>3.2836320000000002E-2</v>
      </c>
      <c r="S218" s="205">
        <v>0</v>
      </c>
      <c r="T218" s="206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7" t="s">
        <v>171</v>
      </c>
      <c r="AT218" s="207" t="s">
        <v>167</v>
      </c>
      <c r="AU218" s="207" t="s">
        <v>94</v>
      </c>
      <c r="AY218" s="17" t="s">
        <v>165</v>
      </c>
      <c r="BE218" s="208">
        <f>IF(N218="základná",J218,0)</f>
        <v>0</v>
      </c>
      <c r="BF218" s="208">
        <f>IF(N218="znížená",J218,0)</f>
        <v>180.35</v>
      </c>
      <c r="BG218" s="208">
        <f>IF(N218="zákl. prenesená",J218,0)</f>
        <v>0</v>
      </c>
      <c r="BH218" s="208">
        <f>IF(N218="zníž. prenesená",J218,0)</f>
        <v>0</v>
      </c>
      <c r="BI218" s="208">
        <f>IF(N218="nulová",J218,0)</f>
        <v>0</v>
      </c>
      <c r="BJ218" s="17" t="s">
        <v>94</v>
      </c>
      <c r="BK218" s="208">
        <f>ROUND(I218*H218,2)</f>
        <v>180.35</v>
      </c>
      <c r="BL218" s="17" t="s">
        <v>171</v>
      </c>
      <c r="BM218" s="207" t="s">
        <v>731</v>
      </c>
    </row>
    <row r="219" spans="1:65" s="13" customFormat="1" ht="11.25">
      <c r="B219" s="209"/>
      <c r="C219" s="210"/>
      <c r="D219" s="211" t="s">
        <v>173</v>
      </c>
      <c r="E219" s="212" t="s">
        <v>1</v>
      </c>
      <c r="F219" s="213" t="s">
        <v>498</v>
      </c>
      <c r="G219" s="210"/>
      <c r="H219" s="212" t="s">
        <v>1</v>
      </c>
      <c r="I219" s="210"/>
      <c r="J219" s="210"/>
      <c r="K219" s="210"/>
      <c r="L219" s="214"/>
      <c r="M219" s="215"/>
      <c r="N219" s="216"/>
      <c r="O219" s="216"/>
      <c r="P219" s="216"/>
      <c r="Q219" s="216"/>
      <c r="R219" s="216"/>
      <c r="S219" s="216"/>
      <c r="T219" s="217"/>
      <c r="AT219" s="218" t="s">
        <v>173</v>
      </c>
      <c r="AU219" s="218" t="s">
        <v>94</v>
      </c>
      <c r="AV219" s="13" t="s">
        <v>81</v>
      </c>
      <c r="AW219" s="13" t="s">
        <v>29</v>
      </c>
      <c r="AX219" s="13" t="s">
        <v>73</v>
      </c>
      <c r="AY219" s="218" t="s">
        <v>165</v>
      </c>
    </row>
    <row r="220" spans="1:65" s="14" customFormat="1" ht="11.25">
      <c r="B220" s="219"/>
      <c r="C220" s="220"/>
      <c r="D220" s="211" t="s">
        <v>173</v>
      </c>
      <c r="E220" s="221" t="s">
        <v>1</v>
      </c>
      <c r="F220" s="222" t="s">
        <v>732</v>
      </c>
      <c r="G220" s="220"/>
      <c r="H220" s="223">
        <v>8.2919999999999998</v>
      </c>
      <c r="I220" s="220"/>
      <c r="J220" s="220"/>
      <c r="K220" s="220"/>
      <c r="L220" s="224"/>
      <c r="M220" s="225"/>
      <c r="N220" s="226"/>
      <c r="O220" s="226"/>
      <c r="P220" s="226"/>
      <c r="Q220" s="226"/>
      <c r="R220" s="226"/>
      <c r="S220" s="226"/>
      <c r="T220" s="227"/>
      <c r="AT220" s="228" t="s">
        <v>173</v>
      </c>
      <c r="AU220" s="228" t="s">
        <v>94</v>
      </c>
      <c r="AV220" s="14" t="s">
        <v>94</v>
      </c>
      <c r="AW220" s="14" t="s">
        <v>29</v>
      </c>
      <c r="AX220" s="14" t="s">
        <v>73</v>
      </c>
      <c r="AY220" s="228" t="s">
        <v>165</v>
      </c>
    </row>
    <row r="221" spans="1:65" s="15" customFormat="1" ht="11.25">
      <c r="B221" s="229"/>
      <c r="C221" s="230"/>
      <c r="D221" s="211" t="s">
        <v>173</v>
      </c>
      <c r="E221" s="231" t="s">
        <v>1</v>
      </c>
      <c r="F221" s="232" t="s">
        <v>176</v>
      </c>
      <c r="G221" s="230"/>
      <c r="H221" s="233">
        <v>8.2919999999999998</v>
      </c>
      <c r="I221" s="230"/>
      <c r="J221" s="230"/>
      <c r="K221" s="230"/>
      <c r="L221" s="234"/>
      <c r="M221" s="235"/>
      <c r="N221" s="236"/>
      <c r="O221" s="236"/>
      <c r="P221" s="236"/>
      <c r="Q221" s="236"/>
      <c r="R221" s="236"/>
      <c r="S221" s="236"/>
      <c r="T221" s="237"/>
      <c r="AT221" s="238" t="s">
        <v>173</v>
      </c>
      <c r="AU221" s="238" t="s">
        <v>94</v>
      </c>
      <c r="AV221" s="15" t="s">
        <v>171</v>
      </c>
      <c r="AW221" s="15" t="s">
        <v>29</v>
      </c>
      <c r="AX221" s="15" t="s">
        <v>81</v>
      </c>
      <c r="AY221" s="238" t="s">
        <v>165</v>
      </c>
    </row>
    <row r="222" spans="1:65" s="2" customFormat="1" ht="24.2" customHeight="1">
      <c r="A222" s="31"/>
      <c r="B222" s="32"/>
      <c r="C222" s="196" t="s">
        <v>304</v>
      </c>
      <c r="D222" s="196" t="s">
        <v>167</v>
      </c>
      <c r="E222" s="197" t="s">
        <v>733</v>
      </c>
      <c r="F222" s="198" t="s">
        <v>734</v>
      </c>
      <c r="G222" s="199" t="s">
        <v>170</v>
      </c>
      <c r="H222" s="200">
        <v>8.2919999999999998</v>
      </c>
      <c r="I222" s="201">
        <v>7.32</v>
      </c>
      <c r="J222" s="201">
        <f>ROUND(I222*H222,2)</f>
        <v>60.7</v>
      </c>
      <c r="K222" s="202"/>
      <c r="L222" s="36"/>
      <c r="M222" s="203" t="s">
        <v>1</v>
      </c>
      <c r="N222" s="204" t="s">
        <v>39</v>
      </c>
      <c r="O222" s="205">
        <v>0.33444000000000002</v>
      </c>
      <c r="P222" s="205">
        <f>O222*H222</f>
        <v>2.7731764800000001</v>
      </c>
      <c r="Q222" s="205">
        <v>0</v>
      </c>
      <c r="R222" s="205">
        <f>Q222*H222</f>
        <v>0</v>
      </c>
      <c r="S222" s="205">
        <v>0</v>
      </c>
      <c r="T222" s="206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7" t="s">
        <v>171</v>
      </c>
      <c r="AT222" s="207" t="s">
        <v>167</v>
      </c>
      <c r="AU222" s="207" t="s">
        <v>94</v>
      </c>
      <c r="AY222" s="17" t="s">
        <v>165</v>
      </c>
      <c r="BE222" s="208">
        <f>IF(N222="základná",J222,0)</f>
        <v>0</v>
      </c>
      <c r="BF222" s="208">
        <f>IF(N222="znížená",J222,0)</f>
        <v>60.7</v>
      </c>
      <c r="BG222" s="208">
        <f>IF(N222="zákl. prenesená",J222,0)</f>
        <v>0</v>
      </c>
      <c r="BH222" s="208">
        <f>IF(N222="zníž. prenesená",J222,0)</f>
        <v>0</v>
      </c>
      <c r="BI222" s="208">
        <f>IF(N222="nulová",J222,0)</f>
        <v>0</v>
      </c>
      <c r="BJ222" s="17" t="s">
        <v>94</v>
      </c>
      <c r="BK222" s="208">
        <f>ROUND(I222*H222,2)</f>
        <v>60.7</v>
      </c>
      <c r="BL222" s="17" t="s">
        <v>171</v>
      </c>
      <c r="BM222" s="207" t="s">
        <v>735</v>
      </c>
    </row>
    <row r="223" spans="1:65" s="12" customFormat="1" ht="22.9" customHeight="1">
      <c r="B223" s="181"/>
      <c r="C223" s="182"/>
      <c r="D223" s="183" t="s">
        <v>72</v>
      </c>
      <c r="E223" s="194" t="s">
        <v>171</v>
      </c>
      <c r="F223" s="194" t="s">
        <v>736</v>
      </c>
      <c r="G223" s="182"/>
      <c r="H223" s="182"/>
      <c r="I223" s="182"/>
      <c r="J223" s="195">
        <f>BK223</f>
        <v>1240.79</v>
      </c>
      <c r="K223" s="182"/>
      <c r="L223" s="186"/>
      <c r="M223" s="187"/>
      <c r="N223" s="188"/>
      <c r="O223" s="188"/>
      <c r="P223" s="189">
        <f>SUM(P224:P236)</f>
        <v>30.792469000000001</v>
      </c>
      <c r="Q223" s="188"/>
      <c r="R223" s="189">
        <f>SUM(R224:R236)</f>
        <v>5.0984298100000007</v>
      </c>
      <c r="S223" s="188"/>
      <c r="T223" s="190">
        <f>SUM(T224:T236)</f>
        <v>0</v>
      </c>
      <c r="AR223" s="191" t="s">
        <v>81</v>
      </c>
      <c r="AT223" s="192" t="s">
        <v>72</v>
      </c>
      <c r="AU223" s="192" t="s">
        <v>81</v>
      </c>
      <c r="AY223" s="191" t="s">
        <v>165</v>
      </c>
      <c r="BK223" s="193">
        <f>SUM(BK224:BK236)</f>
        <v>1240.79</v>
      </c>
    </row>
    <row r="224" spans="1:65" s="2" customFormat="1" ht="21.75" customHeight="1">
      <c r="A224" s="31"/>
      <c r="B224" s="32"/>
      <c r="C224" s="196" t="s">
        <v>309</v>
      </c>
      <c r="D224" s="196" t="s">
        <v>167</v>
      </c>
      <c r="E224" s="197" t="s">
        <v>737</v>
      </c>
      <c r="F224" s="198" t="s">
        <v>738</v>
      </c>
      <c r="G224" s="199" t="s">
        <v>183</v>
      </c>
      <c r="H224" s="200">
        <v>1.9910000000000001</v>
      </c>
      <c r="I224" s="201">
        <v>153.81</v>
      </c>
      <c r="J224" s="201">
        <f>ROUND(I224*H224,2)</f>
        <v>306.24</v>
      </c>
      <c r="K224" s="202"/>
      <c r="L224" s="36"/>
      <c r="M224" s="203" t="s">
        <v>1</v>
      </c>
      <c r="N224" s="204" t="s">
        <v>39</v>
      </c>
      <c r="O224" s="205">
        <v>1.58</v>
      </c>
      <c r="P224" s="205">
        <f>O224*H224</f>
        <v>3.1457800000000002</v>
      </c>
      <c r="Q224" s="205">
        <v>2.4018600000000001</v>
      </c>
      <c r="R224" s="205">
        <f>Q224*H224</f>
        <v>4.7821032600000004</v>
      </c>
      <c r="S224" s="205">
        <v>0</v>
      </c>
      <c r="T224" s="206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7" t="s">
        <v>171</v>
      </c>
      <c r="AT224" s="207" t="s">
        <v>167</v>
      </c>
      <c r="AU224" s="207" t="s">
        <v>94</v>
      </c>
      <c r="AY224" s="17" t="s">
        <v>165</v>
      </c>
      <c r="BE224" s="208">
        <f>IF(N224="základná",J224,0)</f>
        <v>0</v>
      </c>
      <c r="BF224" s="208">
        <f>IF(N224="znížená",J224,0)</f>
        <v>306.24</v>
      </c>
      <c r="BG224" s="208">
        <f>IF(N224="zákl. prenesená",J224,0)</f>
        <v>0</v>
      </c>
      <c r="BH224" s="208">
        <f>IF(N224="zníž. prenesená",J224,0)</f>
        <v>0</v>
      </c>
      <c r="BI224" s="208">
        <f>IF(N224="nulová",J224,0)</f>
        <v>0</v>
      </c>
      <c r="BJ224" s="17" t="s">
        <v>94</v>
      </c>
      <c r="BK224" s="208">
        <f>ROUND(I224*H224,2)</f>
        <v>306.24</v>
      </c>
      <c r="BL224" s="17" t="s">
        <v>171</v>
      </c>
      <c r="BM224" s="207" t="s">
        <v>739</v>
      </c>
    </row>
    <row r="225" spans="1:65" s="13" customFormat="1" ht="11.25">
      <c r="B225" s="209"/>
      <c r="C225" s="210"/>
      <c r="D225" s="211" t="s">
        <v>173</v>
      </c>
      <c r="E225" s="212" t="s">
        <v>1</v>
      </c>
      <c r="F225" s="213" t="s">
        <v>242</v>
      </c>
      <c r="G225" s="210"/>
      <c r="H225" s="212" t="s">
        <v>1</v>
      </c>
      <c r="I225" s="210"/>
      <c r="J225" s="210"/>
      <c r="K225" s="210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173</v>
      </c>
      <c r="AU225" s="218" t="s">
        <v>94</v>
      </c>
      <c r="AV225" s="13" t="s">
        <v>81</v>
      </c>
      <c r="AW225" s="13" t="s">
        <v>29</v>
      </c>
      <c r="AX225" s="13" t="s">
        <v>73</v>
      </c>
      <c r="AY225" s="218" t="s">
        <v>165</v>
      </c>
    </row>
    <row r="226" spans="1:65" s="14" customFormat="1" ht="11.25">
      <c r="B226" s="219"/>
      <c r="C226" s="220"/>
      <c r="D226" s="211" t="s">
        <v>173</v>
      </c>
      <c r="E226" s="221" t="s">
        <v>1</v>
      </c>
      <c r="F226" s="222" t="s">
        <v>740</v>
      </c>
      <c r="G226" s="220"/>
      <c r="H226" s="223">
        <v>1.9910000000000001</v>
      </c>
      <c r="I226" s="220"/>
      <c r="J226" s="220"/>
      <c r="K226" s="220"/>
      <c r="L226" s="224"/>
      <c r="M226" s="225"/>
      <c r="N226" s="226"/>
      <c r="O226" s="226"/>
      <c r="P226" s="226"/>
      <c r="Q226" s="226"/>
      <c r="R226" s="226"/>
      <c r="S226" s="226"/>
      <c r="T226" s="227"/>
      <c r="AT226" s="228" t="s">
        <v>173</v>
      </c>
      <c r="AU226" s="228" t="s">
        <v>94</v>
      </c>
      <c r="AV226" s="14" t="s">
        <v>94</v>
      </c>
      <c r="AW226" s="14" t="s">
        <v>29</v>
      </c>
      <c r="AX226" s="14" t="s">
        <v>73</v>
      </c>
      <c r="AY226" s="228" t="s">
        <v>165</v>
      </c>
    </row>
    <row r="227" spans="1:65" s="15" customFormat="1" ht="11.25">
      <c r="B227" s="229"/>
      <c r="C227" s="230"/>
      <c r="D227" s="211" t="s">
        <v>173</v>
      </c>
      <c r="E227" s="231" t="s">
        <v>1</v>
      </c>
      <c r="F227" s="232" t="s">
        <v>176</v>
      </c>
      <c r="G227" s="230"/>
      <c r="H227" s="233">
        <v>1.9910000000000001</v>
      </c>
      <c r="I227" s="230"/>
      <c r="J227" s="230"/>
      <c r="K227" s="230"/>
      <c r="L227" s="234"/>
      <c r="M227" s="235"/>
      <c r="N227" s="236"/>
      <c r="O227" s="236"/>
      <c r="P227" s="236"/>
      <c r="Q227" s="236"/>
      <c r="R227" s="236"/>
      <c r="S227" s="236"/>
      <c r="T227" s="237"/>
      <c r="AT227" s="238" t="s">
        <v>173</v>
      </c>
      <c r="AU227" s="238" t="s">
        <v>94</v>
      </c>
      <c r="AV227" s="15" t="s">
        <v>171</v>
      </c>
      <c r="AW227" s="15" t="s">
        <v>29</v>
      </c>
      <c r="AX227" s="15" t="s">
        <v>81</v>
      </c>
      <c r="AY227" s="238" t="s">
        <v>165</v>
      </c>
    </row>
    <row r="228" spans="1:65" s="2" customFormat="1" ht="24.2" customHeight="1">
      <c r="A228" s="31"/>
      <c r="B228" s="32"/>
      <c r="C228" s="196" t="s">
        <v>317</v>
      </c>
      <c r="D228" s="196" t="s">
        <v>167</v>
      </c>
      <c r="E228" s="197" t="s">
        <v>741</v>
      </c>
      <c r="F228" s="198" t="s">
        <v>742</v>
      </c>
      <c r="G228" s="199" t="s">
        <v>170</v>
      </c>
      <c r="H228" s="200">
        <v>20.126000000000001</v>
      </c>
      <c r="I228" s="201">
        <v>17.43</v>
      </c>
      <c r="J228" s="201">
        <f>ROUND(I228*H228,2)</f>
        <v>350.8</v>
      </c>
      <c r="K228" s="202"/>
      <c r="L228" s="36"/>
      <c r="M228" s="203" t="s">
        <v>1</v>
      </c>
      <c r="N228" s="204" t="s">
        <v>39</v>
      </c>
      <c r="O228" s="205">
        <v>0.68300000000000005</v>
      </c>
      <c r="P228" s="205">
        <f>O228*H228</f>
        <v>13.746058000000001</v>
      </c>
      <c r="Q228" s="205">
        <v>3.14E-3</v>
      </c>
      <c r="R228" s="205">
        <f>Q228*H228</f>
        <v>6.3195639999999997E-2</v>
      </c>
      <c r="S228" s="205">
        <v>0</v>
      </c>
      <c r="T228" s="206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7" t="s">
        <v>171</v>
      </c>
      <c r="AT228" s="207" t="s">
        <v>167</v>
      </c>
      <c r="AU228" s="207" t="s">
        <v>94</v>
      </c>
      <c r="AY228" s="17" t="s">
        <v>165</v>
      </c>
      <c r="BE228" s="208">
        <f>IF(N228="základná",J228,0)</f>
        <v>0</v>
      </c>
      <c r="BF228" s="208">
        <f>IF(N228="znížená",J228,0)</f>
        <v>350.8</v>
      </c>
      <c r="BG228" s="208">
        <f>IF(N228="zákl. prenesená",J228,0)</f>
        <v>0</v>
      </c>
      <c r="BH228" s="208">
        <f>IF(N228="zníž. prenesená",J228,0)</f>
        <v>0</v>
      </c>
      <c r="BI228" s="208">
        <f>IF(N228="nulová",J228,0)</f>
        <v>0</v>
      </c>
      <c r="BJ228" s="17" t="s">
        <v>94</v>
      </c>
      <c r="BK228" s="208">
        <f>ROUND(I228*H228,2)</f>
        <v>350.8</v>
      </c>
      <c r="BL228" s="17" t="s">
        <v>171</v>
      </c>
      <c r="BM228" s="207" t="s">
        <v>743</v>
      </c>
    </row>
    <row r="229" spans="1:65" s="13" customFormat="1" ht="11.25">
      <c r="B229" s="209"/>
      <c r="C229" s="210"/>
      <c r="D229" s="211" t="s">
        <v>173</v>
      </c>
      <c r="E229" s="212" t="s">
        <v>1</v>
      </c>
      <c r="F229" s="213" t="s">
        <v>242</v>
      </c>
      <c r="G229" s="210"/>
      <c r="H229" s="212" t="s">
        <v>1</v>
      </c>
      <c r="I229" s="210"/>
      <c r="J229" s="210"/>
      <c r="K229" s="210"/>
      <c r="L229" s="214"/>
      <c r="M229" s="215"/>
      <c r="N229" s="216"/>
      <c r="O229" s="216"/>
      <c r="P229" s="216"/>
      <c r="Q229" s="216"/>
      <c r="R229" s="216"/>
      <c r="S229" s="216"/>
      <c r="T229" s="217"/>
      <c r="AT229" s="218" t="s">
        <v>173</v>
      </c>
      <c r="AU229" s="218" t="s">
        <v>94</v>
      </c>
      <c r="AV229" s="13" t="s">
        <v>81</v>
      </c>
      <c r="AW229" s="13" t="s">
        <v>29</v>
      </c>
      <c r="AX229" s="13" t="s">
        <v>73</v>
      </c>
      <c r="AY229" s="218" t="s">
        <v>165</v>
      </c>
    </row>
    <row r="230" spans="1:65" s="14" customFormat="1" ht="22.5">
      <c r="B230" s="219"/>
      <c r="C230" s="220"/>
      <c r="D230" s="211" t="s">
        <v>173</v>
      </c>
      <c r="E230" s="221" t="s">
        <v>1</v>
      </c>
      <c r="F230" s="222" t="s">
        <v>744</v>
      </c>
      <c r="G230" s="220"/>
      <c r="H230" s="223">
        <v>20.126000000000001</v>
      </c>
      <c r="I230" s="220"/>
      <c r="J230" s="220"/>
      <c r="K230" s="220"/>
      <c r="L230" s="224"/>
      <c r="M230" s="225"/>
      <c r="N230" s="226"/>
      <c r="O230" s="226"/>
      <c r="P230" s="226"/>
      <c r="Q230" s="226"/>
      <c r="R230" s="226"/>
      <c r="S230" s="226"/>
      <c r="T230" s="227"/>
      <c r="AT230" s="228" t="s">
        <v>173</v>
      </c>
      <c r="AU230" s="228" t="s">
        <v>94</v>
      </c>
      <c r="AV230" s="14" t="s">
        <v>94</v>
      </c>
      <c r="AW230" s="14" t="s">
        <v>29</v>
      </c>
      <c r="AX230" s="14" t="s">
        <v>73</v>
      </c>
      <c r="AY230" s="228" t="s">
        <v>165</v>
      </c>
    </row>
    <row r="231" spans="1:65" s="15" customFormat="1" ht="11.25">
      <c r="B231" s="229"/>
      <c r="C231" s="230"/>
      <c r="D231" s="211" t="s">
        <v>173</v>
      </c>
      <c r="E231" s="231" t="s">
        <v>1</v>
      </c>
      <c r="F231" s="232" t="s">
        <v>176</v>
      </c>
      <c r="G231" s="230"/>
      <c r="H231" s="233">
        <v>20.126000000000001</v>
      </c>
      <c r="I231" s="230"/>
      <c r="J231" s="230"/>
      <c r="K231" s="230"/>
      <c r="L231" s="234"/>
      <c r="M231" s="235"/>
      <c r="N231" s="236"/>
      <c r="O231" s="236"/>
      <c r="P231" s="236"/>
      <c r="Q231" s="236"/>
      <c r="R231" s="236"/>
      <c r="S231" s="236"/>
      <c r="T231" s="237"/>
      <c r="AT231" s="238" t="s">
        <v>173</v>
      </c>
      <c r="AU231" s="238" t="s">
        <v>94</v>
      </c>
      <c r="AV231" s="15" t="s">
        <v>171</v>
      </c>
      <c r="AW231" s="15" t="s">
        <v>29</v>
      </c>
      <c r="AX231" s="15" t="s">
        <v>81</v>
      </c>
      <c r="AY231" s="238" t="s">
        <v>165</v>
      </c>
    </row>
    <row r="232" spans="1:65" s="2" customFormat="1" ht="24.2" customHeight="1">
      <c r="A232" s="31"/>
      <c r="B232" s="32"/>
      <c r="C232" s="196" t="s">
        <v>322</v>
      </c>
      <c r="D232" s="196" t="s">
        <v>167</v>
      </c>
      <c r="E232" s="197" t="s">
        <v>745</v>
      </c>
      <c r="F232" s="198" t="s">
        <v>746</v>
      </c>
      <c r="G232" s="199" t="s">
        <v>170</v>
      </c>
      <c r="H232" s="200">
        <v>20.126000000000001</v>
      </c>
      <c r="I232" s="201">
        <v>4.67</v>
      </c>
      <c r="J232" s="201">
        <f>ROUND(I232*H232,2)</f>
        <v>93.99</v>
      </c>
      <c r="K232" s="202"/>
      <c r="L232" s="36"/>
      <c r="M232" s="203" t="s">
        <v>1</v>
      </c>
      <c r="N232" s="204" t="s">
        <v>39</v>
      </c>
      <c r="O232" s="205">
        <v>0.25</v>
      </c>
      <c r="P232" s="205">
        <f>O232*H232</f>
        <v>5.0315000000000003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07" t="s">
        <v>171</v>
      </c>
      <c r="AT232" s="207" t="s">
        <v>167</v>
      </c>
      <c r="AU232" s="207" t="s">
        <v>94</v>
      </c>
      <c r="AY232" s="17" t="s">
        <v>165</v>
      </c>
      <c r="BE232" s="208">
        <f>IF(N232="základná",J232,0)</f>
        <v>0</v>
      </c>
      <c r="BF232" s="208">
        <f>IF(N232="znížená",J232,0)</f>
        <v>93.99</v>
      </c>
      <c r="BG232" s="208">
        <f>IF(N232="zákl. prenesená",J232,0)</f>
        <v>0</v>
      </c>
      <c r="BH232" s="208">
        <f>IF(N232="zníž. prenesená",J232,0)</f>
        <v>0</v>
      </c>
      <c r="BI232" s="208">
        <f>IF(N232="nulová",J232,0)</f>
        <v>0</v>
      </c>
      <c r="BJ232" s="17" t="s">
        <v>94</v>
      </c>
      <c r="BK232" s="208">
        <f>ROUND(I232*H232,2)</f>
        <v>93.99</v>
      </c>
      <c r="BL232" s="17" t="s">
        <v>171</v>
      </c>
      <c r="BM232" s="207" t="s">
        <v>747</v>
      </c>
    </row>
    <row r="233" spans="1:65" s="2" customFormat="1" ht="24.2" customHeight="1">
      <c r="A233" s="31"/>
      <c r="B233" s="32"/>
      <c r="C233" s="196" t="s">
        <v>326</v>
      </c>
      <c r="D233" s="196" t="s">
        <v>167</v>
      </c>
      <c r="E233" s="197" t="s">
        <v>748</v>
      </c>
      <c r="F233" s="198" t="s">
        <v>749</v>
      </c>
      <c r="G233" s="199" t="s">
        <v>213</v>
      </c>
      <c r="H233" s="200">
        <v>0.249</v>
      </c>
      <c r="I233" s="201">
        <v>1966.91</v>
      </c>
      <c r="J233" s="201">
        <f>ROUND(I233*H233,2)</f>
        <v>489.76</v>
      </c>
      <c r="K233" s="202"/>
      <c r="L233" s="36"/>
      <c r="M233" s="203" t="s">
        <v>1</v>
      </c>
      <c r="N233" s="204" t="s">
        <v>39</v>
      </c>
      <c r="O233" s="205">
        <v>35.619</v>
      </c>
      <c r="P233" s="205">
        <f>O233*H233</f>
        <v>8.8691309999999994</v>
      </c>
      <c r="Q233" s="205">
        <v>1.0165900000000001</v>
      </c>
      <c r="R233" s="205">
        <f>Q233*H233</f>
        <v>0.25313091000000004</v>
      </c>
      <c r="S233" s="205">
        <v>0</v>
      </c>
      <c r="T233" s="206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07" t="s">
        <v>171</v>
      </c>
      <c r="AT233" s="207" t="s">
        <v>167</v>
      </c>
      <c r="AU233" s="207" t="s">
        <v>94</v>
      </c>
      <c r="AY233" s="17" t="s">
        <v>165</v>
      </c>
      <c r="BE233" s="208">
        <f>IF(N233="základná",J233,0)</f>
        <v>0</v>
      </c>
      <c r="BF233" s="208">
        <f>IF(N233="znížená",J233,0)</f>
        <v>489.76</v>
      </c>
      <c r="BG233" s="208">
        <f>IF(N233="zákl. prenesená",J233,0)</f>
        <v>0</v>
      </c>
      <c r="BH233" s="208">
        <f>IF(N233="zníž. prenesená",J233,0)</f>
        <v>0</v>
      </c>
      <c r="BI233" s="208">
        <f>IF(N233="nulová",J233,0)</f>
        <v>0</v>
      </c>
      <c r="BJ233" s="17" t="s">
        <v>94</v>
      </c>
      <c r="BK233" s="208">
        <f>ROUND(I233*H233,2)</f>
        <v>489.76</v>
      </c>
      <c r="BL233" s="17" t="s">
        <v>171</v>
      </c>
      <c r="BM233" s="207" t="s">
        <v>750</v>
      </c>
    </row>
    <row r="234" spans="1:65" s="13" customFormat="1" ht="11.25">
      <c r="B234" s="209"/>
      <c r="C234" s="210"/>
      <c r="D234" s="211" t="s">
        <v>173</v>
      </c>
      <c r="E234" s="212" t="s">
        <v>1</v>
      </c>
      <c r="F234" s="213" t="s">
        <v>751</v>
      </c>
      <c r="G234" s="210"/>
      <c r="H234" s="212" t="s">
        <v>1</v>
      </c>
      <c r="I234" s="210"/>
      <c r="J234" s="210"/>
      <c r="K234" s="210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173</v>
      </c>
      <c r="AU234" s="218" t="s">
        <v>94</v>
      </c>
      <c r="AV234" s="13" t="s">
        <v>81</v>
      </c>
      <c r="AW234" s="13" t="s">
        <v>29</v>
      </c>
      <c r="AX234" s="13" t="s">
        <v>73</v>
      </c>
      <c r="AY234" s="218" t="s">
        <v>165</v>
      </c>
    </row>
    <row r="235" spans="1:65" s="14" customFormat="1" ht="11.25">
      <c r="B235" s="219"/>
      <c r="C235" s="220"/>
      <c r="D235" s="211" t="s">
        <v>173</v>
      </c>
      <c r="E235" s="221" t="s">
        <v>1</v>
      </c>
      <c r="F235" s="222" t="s">
        <v>752</v>
      </c>
      <c r="G235" s="220"/>
      <c r="H235" s="223">
        <v>0.249</v>
      </c>
      <c r="I235" s="220"/>
      <c r="J235" s="220"/>
      <c r="K235" s="220"/>
      <c r="L235" s="224"/>
      <c r="M235" s="225"/>
      <c r="N235" s="226"/>
      <c r="O235" s="226"/>
      <c r="P235" s="226"/>
      <c r="Q235" s="226"/>
      <c r="R235" s="226"/>
      <c r="S235" s="226"/>
      <c r="T235" s="227"/>
      <c r="AT235" s="228" t="s">
        <v>173</v>
      </c>
      <c r="AU235" s="228" t="s">
        <v>94</v>
      </c>
      <c r="AV235" s="14" t="s">
        <v>94</v>
      </c>
      <c r="AW235" s="14" t="s">
        <v>29</v>
      </c>
      <c r="AX235" s="14" t="s">
        <v>73</v>
      </c>
      <c r="AY235" s="228" t="s">
        <v>165</v>
      </c>
    </row>
    <row r="236" spans="1:65" s="15" customFormat="1" ht="11.25">
      <c r="B236" s="229"/>
      <c r="C236" s="230"/>
      <c r="D236" s="211" t="s">
        <v>173</v>
      </c>
      <c r="E236" s="231" t="s">
        <v>1</v>
      </c>
      <c r="F236" s="232" t="s">
        <v>176</v>
      </c>
      <c r="G236" s="230"/>
      <c r="H236" s="233">
        <v>0.249</v>
      </c>
      <c r="I236" s="230"/>
      <c r="J236" s="230"/>
      <c r="K236" s="230"/>
      <c r="L236" s="234"/>
      <c r="M236" s="235"/>
      <c r="N236" s="236"/>
      <c r="O236" s="236"/>
      <c r="P236" s="236"/>
      <c r="Q236" s="236"/>
      <c r="R236" s="236"/>
      <c r="S236" s="236"/>
      <c r="T236" s="237"/>
      <c r="AT236" s="238" t="s">
        <v>173</v>
      </c>
      <c r="AU236" s="238" t="s">
        <v>94</v>
      </c>
      <c r="AV236" s="15" t="s">
        <v>171</v>
      </c>
      <c r="AW236" s="15" t="s">
        <v>29</v>
      </c>
      <c r="AX236" s="15" t="s">
        <v>81</v>
      </c>
      <c r="AY236" s="238" t="s">
        <v>165</v>
      </c>
    </row>
    <row r="237" spans="1:65" s="12" customFormat="1" ht="22.9" customHeight="1">
      <c r="B237" s="181"/>
      <c r="C237" s="182"/>
      <c r="D237" s="183" t="s">
        <v>72</v>
      </c>
      <c r="E237" s="194" t="s">
        <v>194</v>
      </c>
      <c r="F237" s="194" t="s">
        <v>753</v>
      </c>
      <c r="G237" s="182"/>
      <c r="H237" s="182"/>
      <c r="I237" s="182"/>
      <c r="J237" s="195">
        <f>BK237</f>
        <v>126590.66000000002</v>
      </c>
      <c r="K237" s="182"/>
      <c r="L237" s="186"/>
      <c r="M237" s="187"/>
      <c r="N237" s="188"/>
      <c r="O237" s="188"/>
      <c r="P237" s="189">
        <f>SUM(P238:P469)</f>
        <v>2014.1071279700002</v>
      </c>
      <c r="Q237" s="188"/>
      <c r="R237" s="189">
        <f>SUM(R238:R469)</f>
        <v>123.00539480200001</v>
      </c>
      <c r="S237" s="188"/>
      <c r="T237" s="190">
        <f>SUM(T238:T469)</f>
        <v>0</v>
      </c>
      <c r="AR237" s="191" t="s">
        <v>81</v>
      </c>
      <c r="AT237" s="192" t="s">
        <v>72</v>
      </c>
      <c r="AU237" s="192" t="s">
        <v>81</v>
      </c>
      <c r="AY237" s="191" t="s">
        <v>165</v>
      </c>
      <c r="BK237" s="193">
        <f>SUM(BK238:BK469)</f>
        <v>126590.66000000002</v>
      </c>
    </row>
    <row r="238" spans="1:65" s="2" customFormat="1" ht="37.9" customHeight="1">
      <c r="A238" s="31"/>
      <c r="B238" s="32"/>
      <c r="C238" s="196" t="s">
        <v>330</v>
      </c>
      <c r="D238" s="196" t="s">
        <v>167</v>
      </c>
      <c r="E238" s="197" t="s">
        <v>754</v>
      </c>
      <c r="F238" s="198" t="s">
        <v>755</v>
      </c>
      <c r="G238" s="199" t="s">
        <v>425</v>
      </c>
      <c r="H238" s="200">
        <v>1</v>
      </c>
      <c r="I238" s="201">
        <v>778.04</v>
      </c>
      <c r="J238" s="201">
        <f>ROUND(I238*H238,2)</f>
        <v>778.04</v>
      </c>
      <c r="K238" s="202"/>
      <c r="L238" s="36"/>
      <c r="M238" s="203" t="s">
        <v>1</v>
      </c>
      <c r="N238" s="204" t="s">
        <v>39</v>
      </c>
      <c r="O238" s="205">
        <v>3.9E-2</v>
      </c>
      <c r="P238" s="205">
        <f>O238*H238</f>
        <v>3.9E-2</v>
      </c>
      <c r="Q238" s="205">
        <v>1.92E-3</v>
      </c>
      <c r="R238" s="205">
        <f>Q238*H238</f>
        <v>1.92E-3</v>
      </c>
      <c r="S238" s="205">
        <v>0</v>
      </c>
      <c r="T238" s="206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07" t="s">
        <v>171</v>
      </c>
      <c r="AT238" s="207" t="s">
        <v>167</v>
      </c>
      <c r="AU238" s="207" t="s">
        <v>94</v>
      </c>
      <c r="AY238" s="17" t="s">
        <v>165</v>
      </c>
      <c r="BE238" s="208">
        <f>IF(N238="základná",J238,0)</f>
        <v>0</v>
      </c>
      <c r="BF238" s="208">
        <f>IF(N238="znížená",J238,0)</f>
        <v>778.04</v>
      </c>
      <c r="BG238" s="208">
        <f>IF(N238="zákl. prenesená",J238,0)</f>
        <v>0</v>
      </c>
      <c r="BH238" s="208">
        <f>IF(N238="zníž. prenesená",J238,0)</f>
        <v>0</v>
      </c>
      <c r="BI238" s="208">
        <f>IF(N238="nulová",J238,0)</f>
        <v>0</v>
      </c>
      <c r="BJ238" s="17" t="s">
        <v>94</v>
      </c>
      <c r="BK238" s="208">
        <f>ROUND(I238*H238,2)</f>
        <v>778.04</v>
      </c>
      <c r="BL238" s="17" t="s">
        <v>171</v>
      </c>
      <c r="BM238" s="207" t="s">
        <v>756</v>
      </c>
    </row>
    <row r="239" spans="1:65" s="2" customFormat="1" ht="24.2" customHeight="1">
      <c r="A239" s="31"/>
      <c r="B239" s="32"/>
      <c r="C239" s="196" t="s">
        <v>339</v>
      </c>
      <c r="D239" s="196" t="s">
        <v>167</v>
      </c>
      <c r="E239" s="197" t="s">
        <v>757</v>
      </c>
      <c r="F239" s="198" t="s">
        <v>758</v>
      </c>
      <c r="G239" s="199" t="s">
        <v>170</v>
      </c>
      <c r="H239" s="200">
        <v>48.493000000000002</v>
      </c>
      <c r="I239" s="201">
        <v>20.239999999999998</v>
      </c>
      <c r="J239" s="201">
        <f>ROUND(I239*H239,2)</f>
        <v>981.5</v>
      </c>
      <c r="K239" s="202"/>
      <c r="L239" s="36"/>
      <c r="M239" s="203" t="s">
        <v>1</v>
      </c>
      <c r="N239" s="204" t="s">
        <v>39</v>
      </c>
      <c r="O239" s="205">
        <v>0.8</v>
      </c>
      <c r="P239" s="205">
        <f>O239*H239</f>
        <v>38.794400000000003</v>
      </c>
      <c r="Q239" s="205">
        <v>3.7560000000000003E-2</v>
      </c>
      <c r="R239" s="205">
        <f>Q239*H239</f>
        <v>1.8213970800000003</v>
      </c>
      <c r="S239" s="205">
        <v>0</v>
      </c>
      <c r="T239" s="206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07" t="s">
        <v>171</v>
      </c>
      <c r="AT239" s="207" t="s">
        <v>167</v>
      </c>
      <c r="AU239" s="207" t="s">
        <v>94</v>
      </c>
      <c r="AY239" s="17" t="s">
        <v>165</v>
      </c>
      <c r="BE239" s="208">
        <f>IF(N239="základná",J239,0)</f>
        <v>0</v>
      </c>
      <c r="BF239" s="208">
        <f>IF(N239="znížená",J239,0)</f>
        <v>981.5</v>
      </c>
      <c r="BG239" s="208">
        <f>IF(N239="zákl. prenesená",J239,0)</f>
        <v>0</v>
      </c>
      <c r="BH239" s="208">
        <f>IF(N239="zníž. prenesená",J239,0)</f>
        <v>0</v>
      </c>
      <c r="BI239" s="208">
        <f>IF(N239="nulová",J239,0)</f>
        <v>0</v>
      </c>
      <c r="BJ239" s="17" t="s">
        <v>94</v>
      </c>
      <c r="BK239" s="208">
        <f>ROUND(I239*H239,2)</f>
        <v>981.5</v>
      </c>
      <c r="BL239" s="17" t="s">
        <v>171</v>
      </c>
      <c r="BM239" s="207" t="s">
        <v>759</v>
      </c>
    </row>
    <row r="240" spans="1:65" s="13" customFormat="1" ht="11.25">
      <c r="B240" s="209"/>
      <c r="C240" s="210"/>
      <c r="D240" s="211" t="s">
        <v>173</v>
      </c>
      <c r="E240" s="212" t="s">
        <v>1</v>
      </c>
      <c r="F240" s="213" t="s">
        <v>292</v>
      </c>
      <c r="G240" s="210"/>
      <c r="H240" s="212" t="s">
        <v>1</v>
      </c>
      <c r="I240" s="210"/>
      <c r="J240" s="210"/>
      <c r="K240" s="210"/>
      <c r="L240" s="214"/>
      <c r="M240" s="215"/>
      <c r="N240" s="216"/>
      <c r="O240" s="216"/>
      <c r="P240" s="216"/>
      <c r="Q240" s="216"/>
      <c r="R240" s="216"/>
      <c r="S240" s="216"/>
      <c r="T240" s="217"/>
      <c r="AT240" s="218" t="s">
        <v>173</v>
      </c>
      <c r="AU240" s="218" t="s">
        <v>94</v>
      </c>
      <c r="AV240" s="13" t="s">
        <v>81</v>
      </c>
      <c r="AW240" s="13" t="s">
        <v>29</v>
      </c>
      <c r="AX240" s="13" t="s">
        <v>73</v>
      </c>
      <c r="AY240" s="218" t="s">
        <v>165</v>
      </c>
    </row>
    <row r="241" spans="1:65" s="14" customFormat="1" ht="22.5">
      <c r="B241" s="219"/>
      <c r="C241" s="220"/>
      <c r="D241" s="211" t="s">
        <v>173</v>
      </c>
      <c r="E241" s="221" t="s">
        <v>1</v>
      </c>
      <c r="F241" s="222" t="s">
        <v>760</v>
      </c>
      <c r="G241" s="220"/>
      <c r="H241" s="223">
        <v>21.949000000000002</v>
      </c>
      <c r="I241" s="220"/>
      <c r="J241" s="220"/>
      <c r="K241" s="220"/>
      <c r="L241" s="224"/>
      <c r="M241" s="225"/>
      <c r="N241" s="226"/>
      <c r="O241" s="226"/>
      <c r="P241" s="226"/>
      <c r="Q241" s="226"/>
      <c r="R241" s="226"/>
      <c r="S241" s="226"/>
      <c r="T241" s="227"/>
      <c r="AT241" s="228" t="s">
        <v>173</v>
      </c>
      <c r="AU241" s="228" t="s">
        <v>94</v>
      </c>
      <c r="AV241" s="14" t="s">
        <v>94</v>
      </c>
      <c r="AW241" s="14" t="s">
        <v>29</v>
      </c>
      <c r="AX241" s="14" t="s">
        <v>73</v>
      </c>
      <c r="AY241" s="228" t="s">
        <v>165</v>
      </c>
    </row>
    <row r="242" spans="1:65" s="14" customFormat="1" ht="11.25">
      <c r="B242" s="219"/>
      <c r="C242" s="220"/>
      <c r="D242" s="211" t="s">
        <v>173</v>
      </c>
      <c r="E242" s="221" t="s">
        <v>1</v>
      </c>
      <c r="F242" s="222" t="s">
        <v>761</v>
      </c>
      <c r="G242" s="220"/>
      <c r="H242" s="223">
        <v>3.4409999999999998</v>
      </c>
      <c r="I242" s="220"/>
      <c r="J242" s="220"/>
      <c r="K242" s="220"/>
      <c r="L242" s="224"/>
      <c r="M242" s="225"/>
      <c r="N242" s="226"/>
      <c r="O242" s="226"/>
      <c r="P242" s="226"/>
      <c r="Q242" s="226"/>
      <c r="R242" s="226"/>
      <c r="S242" s="226"/>
      <c r="T242" s="227"/>
      <c r="AT242" s="228" t="s">
        <v>173</v>
      </c>
      <c r="AU242" s="228" t="s">
        <v>94</v>
      </c>
      <c r="AV242" s="14" t="s">
        <v>94</v>
      </c>
      <c r="AW242" s="14" t="s">
        <v>29</v>
      </c>
      <c r="AX242" s="14" t="s">
        <v>73</v>
      </c>
      <c r="AY242" s="228" t="s">
        <v>165</v>
      </c>
    </row>
    <row r="243" spans="1:65" s="14" customFormat="1" ht="22.5">
      <c r="B243" s="219"/>
      <c r="C243" s="220"/>
      <c r="D243" s="211" t="s">
        <v>173</v>
      </c>
      <c r="E243" s="221" t="s">
        <v>1</v>
      </c>
      <c r="F243" s="222" t="s">
        <v>762</v>
      </c>
      <c r="G243" s="220"/>
      <c r="H243" s="223">
        <v>7.6909999999999998</v>
      </c>
      <c r="I243" s="220"/>
      <c r="J243" s="220"/>
      <c r="K243" s="220"/>
      <c r="L243" s="224"/>
      <c r="M243" s="225"/>
      <c r="N243" s="226"/>
      <c r="O243" s="226"/>
      <c r="P243" s="226"/>
      <c r="Q243" s="226"/>
      <c r="R243" s="226"/>
      <c r="S243" s="226"/>
      <c r="T243" s="227"/>
      <c r="AT243" s="228" t="s">
        <v>173</v>
      </c>
      <c r="AU243" s="228" t="s">
        <v>94</v>
      </c>
      <c r="AV243" s="14" t="s">
        <v>94</v>
      </c>
      <c r="AW243" s="14" t="s">
        <v>29</v>
      </c>
      <c r="AX243" s="14" t="s">
        <v>73</v>
      </c>
      <c r="AY243" s="228" t="s">
        <v>165</v>
      </c>
    </row>
    <row r="244" spans="1:65" s="13" customFormat="1" ht="11.25">
      <c r="B244" s="209"/>
      <c r="C244" s="210"/>
      <c r="D244" s="211" t="s">
        <v>173</v>
      </c>
      <c r="E244" s="212" t="s">
        <v>1</v>
      </c>
      <c r="F244" s="213" t="s">
        <v>253</v>
      </c>
      <c r="G244" s="210"/>
      <c r="H244" s="212" t="s">
        <v>1</v>
      </c>
      <c r="I244" s="210"/>
      <c r="J244" s="210"/>
      <c r="K244" s="210"/>
      <c r="L244" s="214"/>
      <c r="M244" s="215"/>
      <c r="N244" s="216"/>
      <c r="O244" s="216"/>
      <c r="P244" s="216"/>
      <c r="Q244" s="216"/>
      <c r="R244" s="216"/>
      <c r="S244" s="216"/>
      <c r="T244" s="217"/>
      <c r="AT244" s="218" t="s">
        <v>173</v>
      </c>
      <c r="AU244" s="218" t="s">
        <v>94</v>
      </c>
      <c r="AV244" s="13" t="s">
        <v>81</v>
      </c>
      <c r="AW244" s="13" t="s">
        <v>29</v>
      </c>
      <c r="AX244" s="13" t="s">
        <v>73</v>
      </c>
      <c r="AY244" s="218" t="s">
        <v>165</v>
      </c>
    </row>
    <row r="245" spans="1:65" s="14" customFormat="1" ht="22.5">
      <c r="B245" s="219"/>
      <c r="C245" s="220"/>
      <c r="D245" s="211" t="s">
        <v>173</v>
      </c>
      <c r="E245" s="221" t="s">
        <v>1</v>
      </c>
      <c r="F245" s="222" t="s">
        <v>763</v>
      </c>
      <c r="G245" s="220"/>
      <c r="H245" s="223">
        <v>13.005000000000001</v>
      </c>
      <c r="I245" s="220"/>
      <c r="J245" s="220"/>
      <c r="K245" s="220"/>
      <c r="L245" s="224"/>
      <c r="M245" s="225"/>
      <c r="N245" s="226"/>
      <c r="O245" s="226"/>
      <c r="P245" s="226"/>
      <c r="Q245" s="226"/>
      <c r="R245" s="226"/>
      <c r="S245" s="226"/>
      <c r="T245" s="227"/>
      <c r="AT245" s="228" t="s">
        <v>173</v>
      </c>
      <c r="AU245" s="228" t="s">
        <v>94</v>
      </c>
      <c r="AV245" s="14" t="s">
        <v>94</v>
      </c>
      <c r="AW245" s="14" t="s">
        <v>29</v>
      </c>
      <c r="AX245" s="14" t="s">
        <v>73</v>
      </c>
      <c r="AY245" s="228" t="s">
        <v>165</v>
      </c>
    </row>
    <row r="246" spans="1:65" s="14" customFormat="1" ht="11.25">
      <c r="B246" s="219"/>
      <c r="C246" s="220"/>
      <c r="D246" s="211" t="s">
        <v>173</v>
      </c>
      <c r="E246" s="221" t="s">
        <v>1</v>
      </c>
      <c r="F246" s="222" t="s">
        <v>764</v>
      </c>
      <c r="G246" s="220"/>
      <c r="H246" s="223">
        <v>0.85099999999999998</v>
      </c>
      <c r="I246" s="220"/>
      <c r="J246" s="220"/>
      <c r="K246" s="220"/>
      <c r="L246" s="224"/>
      <c r="M246" s="225"/>
      <c r="N246" s="226"/>
      <c r="O246" s="226"/>
      <c r="P246" s="226"/>
      <c r="Q246" s="226"/>
      <c r="R246" s="226"/>
      <c r="S246" s="226"/>
      <c r="T246" s="227"/>
      <c r="AT246" s="228" t="s">
        <v>173</v>
      </c>
      <c r="AU246" s="228" t="s">
        <v>94</v>
      </c>
      <c r="AV246" s="14" t="s">
        <v>94</v>
      </c>
      <c r="AW246" s="14" t="s">
        <v>29</v>
      </c>
      <c r="AX246" s="14" t="s">
        <v>73</v>
      </c>
      <c r="AY246" s="228" t="s">
        <v>165</v>
      </c>
    </row>
    <row r="247" spans="1:65" s="14" customFormat="1" ht="11.25">
      <c r="B247" s="219"/>
      <c r="C247" s="220"/>
      <c r="D247" s="211" t="s">
        <v>173</v>
      </c>
      <c r="E247" s="221" t="s">
        <v>1</v>
      </c>
      <c r="F247" s="222" t="s">
        <v>765</v>
      </c>
      <c r="G247" s="220"/>
      <c r="H247" s="223">
        <v>1.556</v>
      </c>
      <c r="I247" s="220"/>
      <c r="J247" s="220"/>
      <c r="K247" s="220"/>
      <c r="L247" s="224"/>
      <c r="M247" s="225"/>
      <c r="N247" s="226"/>
      <c r="O247" s="226"/>
      <c r="P247" s="226"/>
      <c r="Q247" s="226"/>
      <c r="R247" s="226"/>
      <c r="S247" s="226"/>
      <c r="T247" s="227"/>
      <c r="AT247" s="228" t="s">
        <v>173</v>
      </c>
      <c r="AU247" s="228" t="s">
        <v>94</v>
      </c>
      <c r="AV247" s="14" t="s">
        <v>94</v>
      </c>
      <c r="AW247" s="14" t="s">
        <v>29</v>
      </c>
      <c r="AX247" s="14" t="s">
        <v>73</v>
      </c>
      <c r="AY247" s="228" t="s">
        <v>165</v>
      </c>
    </row>
    <row r="248" spans="1:65" s="15" customFormat="1" ht="11.25">
      <c r="B248" s="229"/>
      <c r="C248" s="230"/>
      <c r="D248" s="211" t="s">
        <v>173</v>
      </c>
      <c r="E248" s="231" t="s">
        <v>1</v>
      </c>
      <c r="F248" s="232" t="s">
        <v>176</v>
      </c>
      <c r="G248" s="230"/>
      <c r="H248" s="233">
        <v>48.493000000000002</v>
      </c>
      <c r="I248" s="230"/>
      <c r="J248" s="230"/>
      <c r="K248" s="230"/>
      <c r="L248" s="234"/>
      <c r="M248" s="235"/>
      <c r="N248" s="236"/>
      <c r="O248" s="236"/>
      <c r="P248" s="236"/>
      <c r="Q248" s="236"/>
      <c r="R248" s="236"/>
      <c r="S248" s="236"/>
      <c r="T248" s="237"/>
      <c r="AT248" s="238" t="s">
        <v>173</v>
      </c>
      <c r="AU248" s="238" t="s">
        <v>94</v>
      </c>
      <c r="AV248" s="15" t="s">
        <v>171</v>
      </c>
      <c r="AW248" s="15" t="s">
        <v>29</v>
      </c>
      <c r="AX248" s="15" t="s">
        <v>81</v>
      </c>
      <c r="AY248" s="238" t="s">
        <v>165</v>
      </c>
    </row>
    <row r="249" spans="1:65" s="2" customFormat="1" ht="24.2" customHeight="1">
      <c r="A249" s="31"/>
      <c r="B249" s="32"/>
      <c r="C249" s="196" t="s">
        <v>345</v>
      </c>
      <c r="D249" s="196" t="s">
        <v>167</v>
      </c>
      <c r="E249" s="197" t="s">
        <v>766</v>
      </c>
      <c r="F249" s="198" t="s">
        <v>767</v>
      </c>
      <c r="G249" s="199" t="s">
        <v>170</v>
      </c>
      <c r="H249" s="200">
        <v>401.666</v>
      </c>
      <c r="I249" s="201">
        <v>2.34</v>
      </c>
      <c r="J249" s="201">
        <f>ROUND(I249*H249,2)</f>
        <v>939.9</v>
      </c>
      <c r="K249" s="202"/>
      <c r="L249" s="36"/>
      <c r="M249" s="203" t="s">
        <v>1</v>
      </c>
      <c r="N249" s="204" t="s">
        <v>39</v>
      </c>
      <c r="O249" s="205">
        <v>5.1999999999999998E-2</v>
      </c>
      <c r="P249" s="205">
        <f>O249*H249</f>
        <v>20.886631999999999</v>
      </c>
      <c r="Q249" s="205">
        <v>2.3000000000000001E-4</v>
      </c>
      <c r="R249" s="205">
        <f>Q249*H249</f>
        <v>9.2383179999999995E-2</v>
      </c>
      <c r="S249" s="205">
        <v>0</v>
      </c>
      <c r="T249" s="206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07" t="s">
        <v>171</v>
      </c>
      <c r="AT249" s="207" t="s">
        <v>167</v>
      </c>
      <c r="AU249" s="207" t="s">
        <v>94</v>
      </c>
      <c r="AY249" s="17" t="s">
        <v>165</v>
      </c>
      <c r="BE249" s="208">
        <f>IF(N249="základná",J249,0)</f>
        <v>0</v>
      </c>
      <c r="BF249" s="208">
        <f>IF(N249="znížená",J249,0)</f>
        <v>939.9</v>
      </c>
      <c r="BG249" s="208">
        <f>IF(N249="zákl. prenesená",J249,0)</f>
        <v>0</v>
      </c>
      <c r="BH249" s="208">
        <f>IF(N249="zníž. prenesená",J249,0)</f>
        <v>0</v>
      </c>
      <c r="BI249" s="208">
        <f>IF(N249="nulová",J249,0)</f>
        <v>0</v>
      </c>
      <c r="BJ249" s="17" t="s">
        <v>94</v>
      </c>
      <c r="BK249" s="208">
        <f>ROUND(I249*H249,2)</f>
        <v>939.9</v>
      </c>
      <c r="BL249" s="17" t="s">
        <v>171</v>
      </c>
      <c r="BM249" s="207" t="s">
        <v>768</v>
      </c>
    </row>
    <row r="250" spans="1:65" s="13" customFormat="1" ht="11.25">
      <c r="B250" s="209"/>
      <c r="C250" s="210"/>
      <c r="D250" s="211" t="s">
        <v>173</v>
      </c>
      <c r="E250" s="212" t="s">
        <v>1</v>
      </c>
      <c r="F250" s="213" t="s">
        <v>769</v>
      </c>
      <c r="G250" s="210"/>
      <c r="H250" s="212" t="s">
        <v>1</v>
      </c>
      <c r="I250" s="210"/>
      <c r="J250" s="210"/>
      <c r="K250" s="210"/>
      <c r="L250" s="214"/>
      <c r="M250" s="215"/>
      <c r="N250" s="216"/>
      <c r="O250" s="216"/>
      <c r="P250" s="216"/>
      <c r="Q250" s="216"/>
      <c r="R250" s="216"/>
      <c r="S250" s="216"/>
      <c r="T250" s="217"/>
      <c r="AT250" s="218" t="s">
        <v>173</v>
      </c>
      <c r="AU250" s="218" t="s">
        <v>94</v>
      </c>
      <c r="AV250" s="13" t="s">
        <v>81</v>
      </c>
      <c r="AW250" s="13" t="s">
        <v>29</v>
      </c>
      <c r="AX250" s="13" t="s">
        <v>73</v>
      </c>
      <c r="AY250" s="218" t="s">
        <v>165</v>
      </c>
    </row>
    <row r="251" spans="1:65" s="13" customFormat="1" ht="11.25">
      <c r="B251" s="209"/>
      <c r="C251" s="210"/>
      <c r="D251" s="211" t="s">
        <v>173</v>
      </c>
      <c r="E251" s="212" t="s">
        <v>1</v>
      </c>
      <c r="F251" s="213" t="s">
        <v>291</v>
      </c>
      <c r="G251" s="210"/>
      <c r="H251" s="212" t="s">
        <v>1</v>
      </c>
      <c r="I251" s="210"/>
      <c r="J251" s="210"/>
      <c r="K251" s="210"/>
      <c r="L251" s="214"/>
      <c r="M251" s="215"/>
      <c r="N251" s="216"/>
      <c r="O251" s="216"/>
      <c r="P251" s="216"/>
      <c r="Q251" s="216"/>
      <c r="R251" s="216"/>
      <c r="S251" s="216"/>
      <c r="T251" s="217"/>
      <c r="AT251" s="218" t="s">
        <v>173</v>
      </c>
      <c r="AU251" s="218" t="s">
        <v>94</v>
      </c>
      <c r="AV251" s="13" t="s">
        <v>81</v>
      </c>
      <c r="AW251" s="13" t="s">
        <v>29</v>
      </c>
      <c r="AX251" s="13" t="s">
        <v>73</v>
      </c>
      <c r="AY251" s="218" t="s">
        <v>165</v>
      </c>
    </row>
    <row r="252" spans="1:65" s="14" customFormat="1" ht="22.5">
      <c r="B252" s="219"/>
      <c r="C252" s="220"/>
      <c r="D252" s="211" t="s">
        <v>173</v>
      </c>
      <c r="E252" s="221" t="s">
        <v>1</v>
      </c>
      <c r="F252" s="222" t="s">
        <v>770</v>
      </c>
      <c r="G252" s="220"/>
      <c r="H252" s="223">
        <v>94.286000000000001</v>
      </c>
      <c r="I252" s="220"/>
      <c r="J252" s="220"/>
      <c r="K252" s="220"/>
      <c r="L252" s="224"/>
      <c r="M252" s="225"/>
      <c r="N252" s="226"/>
      <c r="O252" s="226"/>
      <c r="P252" s="226"/>
      <c r="Q252" s="226"/>
      <c r="R252" s="226"/>
      <c r="S252" s="226"/>
      <c r="T252" s="227"/>
      <c r="AT252" s="228" t="s">
        <v>173</v>
      </c>
      <c r="AU252" s="228" t="s">
        <v>94</v>
      </c>
      <c r="AV252" s="14" t="s">
        <v>94</v>
      </c>
      <c r="AW252" s="14" t="s">
        <v>29</v>
      </c>
      <c r="AX252" s="14" t="s">
        <v>73</v>
      </c>
      <c r="AY252" s="228" t="s">
        <v>165</v>
      </c>
    </row>
    <row r="253" spans="1:65" s="14" customFormat="1" ht="11.25">
      <c r="B253" s="219"/>
      <c r="C253" s="220"/>
      <c r="D253" s="211" t="s">
        <v>173</v>
      </c>
      <c r="E253" s="221" t="s">
        <v>1</v>
      </c>
      <c r="F253" s="222" t="s">
        <v>771</v>
      </c>
      <c r="G253" s="220"/>
      <c r="H253" s="223">
        <v>14.343999999999999</v>
      </c>
      <c r="I253" s="220"/>
      <c r="J253" s="220"/>
      <c r="K253" s="220"/>
      <c r="L253" s="224"/>
      <c r="M253" s="225"/>
      <c r="N253" s="226"/>
      <c r="O253" s="226"/>
      <c r="P253" s="226"/>
      <c r="Q253" s="226"/>
      <c r="R253" s="226"/>
      <c r="S253" s="226"/>
      <c r="T253" s="227"/>
      <c r="AT253" s="228" t="s">
        <v>173</v>
      </c>
      <c r="AU253" s="228" t="s">
        <v>94</v>
      </c>
      <c r="AV253" s="14" t="s">
        <v>94</v>
      </c>
      <c r="AW253" s="14" t="s">
        <v>29</v>
      </c>
      <c r="AX253" s="14" t="s">
        <v>73</v>
      </c>
      <c r="AY253" s="228" t="s">
        <v>165</v>
      </c>
    </row>
    <row r="254" spans="1:65" s="14" customFormat="1" ht="11.25">
      <c r="B254" s="219"/>
      <c r="C254" s="220"/>
      <c r="D254" s="211" t="s">
        <v>173</v>
      </c>
      <c r="E254" s="221" t="s">
        <v>1</v>
      </c>
      <c r="F254" s="222" t="s">
        <v>772</v>
      </c>
      <c r="G254" s="220"/>
      <c r="H254" s="223">
        <v>44.850999999999999</v>
      </c>
      <c r="I254" s="220"/>
      <c r="J254" s="220"/>
      <c r="K254" s="220"/>
      <c r="L254" s="224"/>
      <c r="M254" s="225"/>
      <c r="N254" s="226"/>
      <c r="O254" s="226"/>
      <c r="P254" s="226"/>
      <c r="Q254" s="226"/>
      <c r="R254" s="226"/>
      <c r="S254" s="226"/>
      <c r="T254" s="227"/>
      <c r="AT254" s="228" t="s">
        <v>173</v>
      </c>
      <c r="AU254" s="228" t="s">
        <v>94</v>
      </c>
      <c r="AV254" s="14" t="s">
        <v>94</v>
      </c>
      <c r="AW254" s="14" t="s">
        <v>29</v>
      </c>
      <c r="AX254" s="14" t="s">
        <v>73</v>
      </c>
      <c r="AY254" s="228" t="s">
        <v>165</v>
      </c>
    </row>
    <row r="255" spans="1:65" s="14" customFormat="1" ht="22.5">
      <c r="B255" s="219"/>
      <c r="C255" s="220"/>
      <c r="D255" s="211" t="s">
        <v>173</v>
      </c>
      <c r="E255" s="221" t="s">
        <v>1</v>
      </c>
      <c r="F255" s="222" t="s">
        <v>773</v>
      </c>
      <c r="G255" s="220"/>
      <c r="H255" s="223">
        <v>103.69</v>
      </c>
      <c r="I255" s="220"/>
      <c r="J255" s="220"/>
      <c r="K255" s="220"/>
      <c r="L255" s="224"/>
      <c r="M255" s="225"/>
      <c r="N255" s="226"/>
      <c r="O255" s="226"/>
      <c r="P255" s="226"/>
      <c r="Q255" s="226"/>
      <c r="R255" s="226"/>
      <c r="S255" s="226"/>
      <c r="T255" s="227"/>
      <c r="AT255" s="228" t="s">
        <v>173</v>
      </c>
      <c r="AU255" s="228" t="s">
        <v>94</v>
      </c>
      <c r="AV255" s="14" t="s">
        <v>94</v>
      </c>
      <c r="AW255" s="14" t="s">
        <v>29</v>
      </c>
      <c r="AX255" s="14" t="s">
        <v>73</v>
      </c>
      <c r="AY255" s="228" t="s">
        <v>165</v>
      </c>
    </row>
    <row r="256" spans="1:65" s="14" customFormat="1" ht="11.25">
      <c r="B256" s="219"/>
      <c r="C256" s="220"/>
      <c r="D256" s="211" t="s">
        <v>173</v>
      </c>
      <c r="E256" s="221" t="s">
        <v>1</v>
      </c>
      <c r="F256" s="222" t="s">
        <v>774</v>
      </c>
      <c r="G256" s="220"/>
      <c r="H256" s="223">
        <v>8.093</v>
      </c>
      <c r="I256" s="220"/>
      <c r="J256" s="220"/>
      <c r="K256" s="220"/>
      <c r="L256" s="224"/>
      <c r="M256" s="225"/>
      <c r="N256" s="226"/>
      <c r="O256" s="226"/>
      <c r="P256" s="226"/>
      <c r="Q256" s="226"/>
      <c r="R256" s="226"/>
      <c r="S256" s="226"/>
      <c r="T256" s="227"/>
      <c r="AT256" s="228" t="s">
        <v>173</v>
      </c>
      <c r="AU256" s="228" t="s">
        <v>94</v>
      </c>
      <c r="AV256" s="14" t="s">
        <v>94</v>
      </c>
      <c r="AW256" s="14" t="s">
        <v>29</v>
      </c>
      <c r="AX256" s="14" t="s">
        <v>73</v>
      </c>
      <c r="AY256" s="228" t="s">
        <v>165</v>
      </c>
    </row>
    <row r="257" spans="2:51" s="13" customFormat="1" ht="11.25">
      <c r="B257" s="209"/>
      <c r="C257" s="210"/>
      <c r="D257" s="211" t="s">
        <v>173</v>
      </c>
      <c r="E257" s="212" t="s">
        <v>1</v>
      </c>
      <c r="F257" s="213" t="s">
        <v>292</v>
      </c>
      <c r="G257" s="210"/>
      <c r="H257" s="212" t="s">
        <v>1</v>
      </c>
      <c r="I257" s="210"/>
      <c r="J257" s="210"/>
      <c r="K257" s="210"/>
      <c r="L257" s="214"/>
      <c r="M257" s="215"/>
      <c r="N257" s="216"/>
      <c r="O257" s="216"/>
      <c r="P257" s="216"/>
      <c r="Q257" s="216"/>
      <c r="R257" s="216"/>
      <c r="S257" s="216"/>
      <c r="T257" s="217"/>
      <c r="AT257" s="218" t="s">
        <v>173</v>
      </c>
      <c r="AU257" s="218" t="s">
        <v>94</v>
      </c>
      <c r="AV257" s="13" t="s">
        <v>81</v>
      </c>
      <c r="AW257" s="13" t="s">
        <v>29</v>
      </c>
      <c r="AX257" s="13" t="s">
        <v>73</v>
      </c>
      <c r="AY257" s="218" t="s">
        <v>165</v>
      </c>
    </row>
    <row r="258" spans="2:51" s="14" customFormat="1" ht="33.75">
      <c r="B258" s="219"/>
      <c r="C258" s="220"/>
      <c r="D258" s="211" t="s">
        <v>173</v>
      </c>
      <c r="E258" s="221" t="s">
        <v>1</v>
      </c>
      <c r="F258" s="222" t="s">
        <v>775</v>
      </c>
      <c r="G258" s="220"/>
      <c r="H258" s="223">
        <v>49.518000000000001</v>
      </c>
      <c r="I258" s="220"/>
      <c r="J258" s="220"/>
      <c r="K258" s="220"/>
      <c r="L258" s="224"/>
      <c r="M258" s="225"/>
      <c r="N258" s="226"/>
      <c r="O258" s="226"/>
      <c r="P258" s="226"/>
      <c r="Q258" s="226"/>
      <c r="R258" s="226"/>
      <c r="S258" s="226"/>
      <c r="T258" s="227"/>
      <c r="AT258" s="228" t="s">
        <v>173</v>
      </c>
      <c r="AU258" s="228" t="s">
        <v>94</v>
      </c>
      <c r="AV258" s="14" t="s">
        <v>94</v>
      </c>
      <c r="AW258" s="14" t="s">
        <v>29</v>
      </c>
      <c r="AX258" s="14" t="s">
        <v>73</v>
      </c>
      <c r="AY258" s="228" t="s">
        <v>165</v>
      </c>
    </row>
    <row r="259" spans="2:51" s="13" customFormat="1" ht="11.25">
      <c r="B259" s="209"/>
      <c r="C259" s="210"/>
      <c r="D259" s="211" t="s">
        <v>173</v>
      </c>
      <c r="E259" s="212" t="s">
        <v>1</v>
      </c>
      <c r="F259" s="213" t="s">
        <v>776</v>
      </c>
      <c r="G259" s="210"/>
      <c r="H259" s="212" t="s">
        <v>1</v>
      </c>
      <c r="I259" s="210"/>
      <c r="J259" s="210"/>
      <c r="K259" s="210"/>
      <c r="L259" s="214"/>
      <c r="M259" s="215"/>
      <c r="N259" s="216"/>
      <c r="O259" s="216"/>
      <c r="P259" s="216"/>
      <c r="Q259" s="216"/>
      <c r="R259" s="216"/>
      <c r="S259" s="216"/>
      <c r="T259" s="217"/>
      <c r="AT259" s="218" t="s">
        <v>173</v>
      </c>
      <c r="AU259" s="218" t="s">
        <v>94</v>
      </c>
      <c r="AV259" s="13" t="s">
        <v>81</v>
      </c>
      <c r="AW259" s="13" t="s">
        <v>29</v>
      </c>
      <c r="AX259" s="13" t="s">
        <v>73</v>
      </c>
      <c r="AY259" s="218" t="s">
        <v>165</v>
      </c>
    </row>
    <row r="260" spans="2:51" s="14" customFormat="1" ht="11.25">
      <c r="B260" s="219"/>
      <c r="C260" s="220"/>
      <c r="D260" s="211" t="s">
        <v>173</v>
      </c>
      <c r="E260" s="221" t="s">
        <v>1</v>
      </c>
      <c r="F260" s="222" t="s">
        <v>777</v>
      </c>
      <c r="G260" s="220"/>
      <c r="H260" s="223">
        <v>16.884</v>
      </c>
      <c r="I260" s="220"/>
      <c r="J260" s="220"/>
      <c r="K260" s="220"/>
      <c r="L260" s="224"/>
      <c r="M260" s="225"/>
      <c r="N260" s="226"/>
      <c r="O260" s="226"/>
      <c r="P260" s="226"/>
      <c r="Q260" s="226"/>
      <c r="R260" s="226"/>
      <c r="S260" s="226"/>
      <c r="T260" s="227"/>
      <c r="AT260" s="228" t="s">
        <v>173</v>
      </c>
      <c r="AU260" s="228" t="s">
        <v>94</v>
      </c>
      <c r="AV260" s="14" t="s">
        <v>94</v>
      </c>
      <c r="AW260" s="14" t="s">
        <v>29</v>
      </c>
      <c r="AX260" s="14" t="s">
        <v>73</v>
      </c>
      <c r="AY260" s="228" t="s">
        <v>165</v>
      </c>
    </row>
    <row r="261" spans="2:51" s="13" customFormat="1" ht="11.25">
      <c r="B261" s="209"/>
      <c r="C261" s="210"/>
      <c r="D261" s="211" t="s">
        <v>173</v>
      </c>
      <c r="E261" s="212" t="s">
        <v>1</v>
      </c>
      <c r="F261" s="213" t="s">
        <v>778</v>
      </c>
      <c r="G261" s="210"/>
      <c r="H261" s="212" t="s">
        <v>1</v>
      </c>
      <c r="I261" s="210"/>
      <c r="J261" s="210"/>
      <c r="K261" s="210"/>
      <c r="L261" s="214"/>
      <c r="M261" s="215"/>
      <c r="N261" s="216"/>
      <c r="O261" s="216"/>
      <c r="P261" s="216"/>
      <c r="Q261" s="216"/>
      <c r="R261" s="216"/>
      <c r="S261" s="216"/>
      <c r="T261" s="217"/>
      <c r="AT261" s="218" t="s">
        <v>173</v>
      </c>
      <c r="AU261" s="218" t="s">
        <v>94</v>
      </c>
      <c r="AV261" s="13" t="s">
        <v>81</v>
      </c>
      <c r="AW261" s="13" t="s">
        <v>29</v>
      </c>
      <c r="AX261" s="13" t="s">
        <v>73</v>
      </c>
      <c r="AY261" s="218" t="s">
        <v>165</v>
      </c>
    </row>
    <row r="262" spans="2:51" s="14" customFormat="1" ht="22.5">
      <c r="B262" s="219"/>
      <c r="C262" s="220"/>
      <c r="D262" s="211" t="s">
        <v>173</v>
      </c>
      <c r="E262" s="221" t="s">
        <v>1</v>
      </c>
      <c r="F262" s="222" t="s">
        <v>779</v>
      </c>
      <c r="G262" s="220"/>
      <c r="H262" s="223">
        <v>4.8819999999999997</v>
      </c>
      <c r="I262" s="220"/>
      <c r="J262" s="220"/>
      <c r="K262" s="220"/>
      <c r="L262" s="224"/>
      <c r="M262" s="225"/>
      <c r="N262" s="226"/>
      <c r="O262" s="226"/>
      <c r="P262" s="226"/>
      <c r="Q262" s="226"/>
      <c r="R262" s="226"/>
      <c r="S262" s="226"/>
      <c r="T262" s="227"/>
      <c r="AT262" s="228" t="s">
        <v>173</v>
      </c>
      <c r="AU262" s="228" t="s">
        <v>94</v>
      </c>
      <c r="AV262" s="14" t="s">
        <v>94</v>
      </c>
      <c r="AW262" s="14" t="s">
        <v>29</v>
      </c>
      <c r="AX262" s="14" t="s">
        <v>73</v>
      </c>
      <c r="AY262" s="228" t="s">
        <v>165</v>
      </c>
    </row>
    <row r="263" spans="2:51" s="13" customFormat="1" ht="11.25">
      <c r="B263" s="209"/>
      <c r="C263" s="210"/>
      <c r="D263" s="211" t="s">
        <v>173</v>
      </c>
      <c r="E263" s="212" t="s">
        <v>1</v>
      </c>
      <c r="F263" s="213" t="s">
        <v>253</v>
      </c>
      <c r="G263" s="210"/>
      <c r="H263" s="212" t="s">
        <v>1</v>
      </c>
      <c r="I263" s="210"/>
      <c r="J263" s="210"/>
      <c r="K263" s="210"/>
      <c r="L263" s="214"/>
      <c r="M263" s="215"/>
      <c r="N263" s="216"/>
      <c r="O263" s="216"/>
      <c r="P263" s="216"/>
      <c r="Q263" s="216"/>
      <c r="R263" s="216"/>
      <c r="S263" s="216"/>
      <c r="T263" s="217"/>
      <c r="AT263" s="218" t="s">
        <v>173</v>
      </c>
      <c r="AU263" s="218" t="s">
        <v>94</v>
      </c>
      <c r="AV263" s="13" t="s">
        <v>81</v>
      </c>
      <c r="AW263" s="13" t="s">
        <v>29</v>
      </c>
      <c r="AX263" s="13" t="s">
        <v>73</v>
      </c>
      <c r="AY263" s="218" t="s">
        <v>165</v>
      </c>
    </row>
    <row r="264" spans="2:51" s="14" customFormat="1" ht="11.25">
      <c r="B264" s="219"/>
      <c r="C264" s="220"/>
      <c r="D264" s="211" t="s">
        <v>173</v>
      </c>
      <c r="E264" s="221" t="s">
        <v>1</v>
      </c>
      <c r="F264" s="222" t="s">
        <v>780</v>
      </c>
      <c r="G264" s="220"/>
      <c r="H264" s="223">
        <v>11.781000000000001</v>
      </c>
      <c r="I264" s="220"/>
      <c r="J264" s="220"/>
      <c r="K264" s="220"/>
      <c r="L264" s="224"/>
      <c r="M264" s="225"/>
      <c r="N264" s="226"/>
      <c r="O264" s="226"/>
      <c r="P264" s="226"/>
      <c r="Q264" s="226"/>
      <c r="R264" s="226"/>
      <c r="S264" s="226"/>
      <c r="T264" s="227"/>
      <c r="AT264" s="228" t="s">
        <v>173</v>
      </c>
      <c r="AU264" s="228" t="s">
        <v>94</v>
      </c>
      <c r="AV264" s="14" t="s">
        <v>94</v>
      </c>
      <c r="AW264" s="14" t="s">
        <v>29</v>
      </c>
      <c r="AX264" s="14" t="s">
        <v>73</v>
      </c>
      <c r="AY264" s="228" t="s">
        <v>165</v>
      </c>
    </row>
    <row r="265" spans="2:51" s="13" customFormat="1" ht="11.25">
      <c r="B265" s="209"/>
      <c r="C265" s="210"/>
      <c r="D265" s="211" t="s">
        <v>173</v>
      </c>
      <c r="E265" s="212" t="s">
        <v>1</v>
      </c>
      <c r="F265" s="213" t="s">
        <v>781</v>
      </c>
      <c r="G265" s="210"/>
      <c r="H265" s="212" t="s">
        <v>1</v>
      </c>
      <c r="I265" s="210"/>
      <c r="J265" s="210"/>
      <c r="K265" s="210"/>
      <c r="L265" s="214"/>
      <c r="M265" s="215"/>
      <c r="N265" s="216"/>
      <c r="O265" s="216"/>
      <c r="P265" s="216"/>
      <c r="Q265" s="216"/>
      <c r="R265" s="216"/>
      <c r="S265" s="216"/>
      <c r="T265" s="217"/>
      <c r="AT265" s="218" t="s">
        <v>173</v>
      </c>
      <c r="AU265" s="218" t="s">
        <v>94</v>
      </c>
      <c r="AV265" s="13" t="s">
        <v>81</v>
      </c>
      <c r="AW265" s="13" t="s">
        <v>29</v>
      </c>
      <c r="AX265" s="13" t="s">
        <v>73</v>
      </c>
      <c r="AY265" s="218" t="s">
        <v>165</v>
      </c>
    </row>
    <row r="266" spans="2:51" s="14" customFormat="1" ht="11.25">
      <c r="B266" s="219"/>
      <c r="C266" s="220"/>
      <c r="D266" s="211" t="s">
        <v>173</v>
      </c>
      <c r="E266" s="221" t="s">
        <v>1</v>
      </c>
      <c r="F266" s="222" t="s">
        <v>782</v>
      </c>
      <c r="G266" s="220"/>
      <c r="H266" s="223">
        <v>4.8440000000000003</v>
      </c>
      <c r="I266" s="220"/>
      <c r="J266" s="220"/>
      <c r="K266" s="220"/>
      <c r="L266" s="224"/>
      <c r="M266" s="225"/>
      <c r="N266" s="226"/>
      <c r="O266" s="226"/>
      <c r="P266" s="226"/>
      <c r="Q266" s="226"/>
      <c r="R266" s="226"/>
      <c r="S266" s="226"/>
      <c r="T266" s="227"/>
      <c r="AT266" s="228" t="s">
        <v>173</v>
      </c>
      <c r="AU266" s="228" t="s">
        <v>94</v>
      </c>
      <c r="AV266" s="14" t="s">
        <v>94</v>
      </c>
      <c r="AW266" s="14" t="s">
        <v>29</v>
      </c>
      <c r="AX266" s="14" t="s">
        <v>73</v>
      </c>
      <c r="AY266" s="228" t="s">
        <v>165</v>
      </c>
    </row>
    <row r="267" spans="2:51" s="13" customFormat="1" ht="11.25">
      <c r="B267" s="209"/>
      <c r="C267" s="210"/>
      <c r="D267" s="211" t="s">
        <v>173</v>
      </c>
      <c r="E267" s="212" t="s">
        <v>1</v>
      </c>
      <c r="F267" s="213" t="s">
        <v>783</v>
      </c>
      <c r="G267" s="210"/>
      <c r="H267" s="212" t="s">
        <v>1</v>
      </c>
      <c r="I267" s="210"/>
      <c r="J267" s="210"/>
      <c r="K267" s="210"/>
      <c r="L267" s="214"/>
      <c r="M267" s="215"/>
      <c r="N267" s="216"/>
      <c r="O267" s="216"/>
      <c r="P267" s="216"/>
      <c r="Q267" s="216"/>
      <c r="R267" s="216"/>
      <c r="S267" s="216"/>
      <c r="T267" s="217"/>
      <c r="AT267" s="218" t="s">
        <v>173</v>
      </c>
      <c r="AU267" s="218" t="s">
        <v>94</v>
      </c>
      <c r="AV267" s="13" t="s">
        <v>81</v>
      </c>
      <c r="AW267" s="13" t="s">
        <v>29</v>
      </c>
      <c r="AX267" s="13" t="s">
        <v>73</v>
      </c>
      <c r="AY267" s="218" t="s">
        <v>165</v>
      </c>
    </row>
    <row r="268" spans="2:51" s="13" customFormat="1" ht="11.25">
      <c r="B268" s="209"/>
      <c r="C268" s="210"/>
      <c r="D268" s="211" t="s">
        <v>173</v>
      </c>
      <c r="E268" s="212" t="s">
        <v>1</v>
      </c>
      <c r="F268" s="213" t="s">
        <v>292</v>
      </c>
      <c r="G268" s="210"/>
      <c r="H268" s="212" t="s">
        <v>1</v>
      </c>
      <c r="I268" s="210"/>
      <c r="J268" s="210"/>
      <c r="K268" s="210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173</v>
      </c>
      <c r="AU268" s="218" t="s">
        <v>94</v>
      </c>
      <c r="AV268" s="13" t="s">
        <v>81</v>
      </c>
      <c r="AW268" s="13" t="s">
        <v>29</v>
      </c>
      <c r="AX268" s="13" t="s">
        <v>73</v>
      </c>
      <c r="AY268" s="218" t="s">
        <v>165</v>
      </c>
    </row>
    <row r="269" spans="2:51" s="14" customFormat="1" ht="22.5">
      <c r="B269" s="219"/>
      <c r="C269" s="220"/>
      <c r="D269" s="211" t="s">
        <v>173</v>
      </c>
      <c r="E269" s="221" t="s">
        <v>1</v>
      </c>
      <c r="F269" s="222" t="s">
        <v>760</v>
      </c>
      <c r="G269" s="220"/>
      <c r="H269" s="223">
        <v>21.949000000000002</v>
      </c>
      <c r="I269" s="220"/>
      <c r="J269" s="220"/>
      <c r="K269" s="220"/>
      <c r="L269" s="224"/>
      <c r="M269" s="225"/>
      <c r="N269" s="226"/>
      <c r="O269" s="226"/>
      <c r="P269" s="226"/>
      <c r="Q269" s="226"/>
      <c r="R269" s="226"/>
      <c r="S269" s="226"/>
      <c r="T269" s="227"/>
      <c r="AT269" s="228" t="s">
        <v>173</v>
      </c>
      <c r="AU269" s="228" t="s">
        <v>94</v>
      </c>
      <c r="AV269" s="14" t="s">
        <v>94</v>
      </c>
      <c r="AW269" s="14" t="s">
        <v>29</v>
      </c>
      <c r="AX269" s="14" t="s">
        <v>73</v>
      </c>
      <c r="AY269" s="228" t="s">
        <v>165</v>
      </c>
    </row>
    <row r="270" spans="2:51" s="14" customFormat="1" ht="11.25">
      <c r="B270" s="219"/>
      <c r="C270" s="220"/>
      <c r="D270" s="211" t="s">
        <v>173</v>
      </c>
      <c r="E270" s="221" t="s">
        <v>1</v>
      </c>
      <c r="F270" s="222" t="s">
        <v>761</v>
      </c>
      <c r="G270" s="220"/>
      <c r="H270" s="223">
        <v>3.4409999999999998</v>
      </c>
      <c r="I270" s="220"/>
      <c r="J270" s="220"/>
      <c r="K270" s="220"/>
      <c r="L270" s="224"/>
      <c r="M270" s="225"/>
      <c r="N270" s="226"/>
      <c r="O270" s="226"/>
      <c r="P270" s="226"/>
      <c r="Q270" s="226"/>
      <c r="R270" s="226"/>
      <c r="S270" s="226"/>
      <c r="T270" s="227"/>
      <c r="AT270" s="228" t="s">
        <v>173</v>
      </c>
      <c r="AU270" s="228" t="s">
        <v>94</v>
      </c>
      <c r="AV270" s="14" t="s">
        <v>94</v>
      </c>
      <c r="AW270" s="14" t="s">
        <v>29</v>
      </c>
      <c r="AX270" s="14" t="s">
        <v>73</v>
      </c>
      <c r="AY270" s="228" t="s">
        <v>165</v>
      </c>
    </row>
    <row r="271" spans="2:51" s="14" customFormat="1" ht="22.5">
      <c r="B271" s="219"/>
      <c r="C271" s="220"/>
      <c r="D271" s="211" t="s">
        <v>173</v>
      </c>
      <c r="E271" s="221" t="s">
        <v>1</v>
      </c>
      <c r="F271" s="222" t="s">
        <v>762</v>
      </c>
      <c r="G271" s="220"/>
      <c r="H271" s="223">
        <v>7.6909999999999998</v>
      </c>
      <c r="I271" s="220"/>
      <c r="J271" s="220"/>
      <c r="K271" s="220"/>
      <c r="L271" s="224"/>
      <c r="M271" s="225"/>
      <c r="N271" s="226"/>
      <c r="O271" s="226"/>
      <c r="P271" s="226"/>
      <c r="Q271" s="226"/>
      <c r="R271" s="226"/>
      <c r="S271" s="226"/>
      <c r="T271" s="227"/>
      <c r="AT271" s="228" t="s">
        <v>173</v>
      </c>
      <c r="AU271" s="228" t="s">
        <v>94</v>
      </c>
      <c r="AV271" s="14" t="s">
        <v>94</v>
      </c>
      <c r="AW271" s="14" t="s">
        <v>29</v>
      </c>
      <c r="AX271" s="14" t="s">
        <v>73</v>
      </c>
      <c r="AY271" s="228" t="s">
        <v>165</v>
      </c>
    </row>
    <row r="272" spans="2:51" s="13" customFormat="1" ht="11.25">
      <c r="B272" s="209"/>
      <c r="C272" s="210"/>
      <c r="D272" s="211" t="s">
        <v>173</v>
      </c>
      <c r="E272" s="212" t="s">
        <v>1</v>
      </c>
      <c r="F272" s="213" t="s">
        <v>253</v>
      </c>
      <c r="G272" s="210"/>
      <c r="H272" s="212" t="s">
        <v>1</v>
      </c>
      <c r="I272" s="210"/>
      <c r="J272" s="210"/>
      <c r="K272" s="210"/>
      <c r="L272" s="214"/>
      <c r="M272" s="215"/>
      <c r="N272" s="216"/>
      <c r="O272" s="216"/>
      <c r="P272" s="216"/>
      <c r="Q272" s="216"/>
      <c r="R272" s="216"/>
      <c r="S272" s="216"/>
      <c r="T272" s="217"/>
      <c r="AT272" s="218" t="s">
        <v>173</v>
      </c>
      <c r="AU272" s="218" t="s">
        <v>94</v>
      </c>
      <c r="AV272" s="13" t="s">
        <v>81</v>
      </c>
      <c r="AW272" s="13" t="s">
        <v>29</v>
      </c>
      <c r="AX272" s="13" t="s">
        <v>73</v>
      </c>
      <c r="AY272" s="218" t="s">
        <v>165</v>
      </c>
    </row>
    <row r="273" spans="1:65" s="14" customFormat="1" ht="22.5">
      <c r="B273" s="219"/>
      <c r="C273" s="220"/>
      <c r="D273" s="211" t="s">
        <v>173</v>
      </c>
      <c r="E273" s="221" t="s">
        <v>1</v>
      </c>
      <c r="F273" s="222" t="s">
        <v>763</v>
      </c>
      <c r="G273" s="220"/>
      <c r="H273" s="223">
        <v>13.005000000000001</v>
      </c>
      <c r="I273" s="220"/>
      <c r="J273" s="220"/>
      <c r="K273" s="220"/>
      <c r="L273" s="224"/>
      <c r="M273" s="225"/>
      <c r="N273" s="226"/>
      <c r="O273" s="226"/>
      <c r="P273" s="226"/>
      <c r="Q273" s="226"/>
      <c r="R273" s="226"/>
      <c r="S273" s="226"/>
      <c r="T273" s="227"/>
      <c r="AT273" s="228" t="s">
        <v>173</v>
      </c>
      <c r="AU273" s="228" t="s">
        <v>94</v>
      </c>
      <c r="AV273" s="14" t="s">
        <v>94</v>
      </c>
      <c r="AW273" s="14" t="s">
        <v>29</v>
      </c>
      <c r="AX273" s="14" t="s">
        <v>73</v>
      </c>
      <c r="AY273" s="228" t="s">
        <v>165</v>
      </c>
    </row>
    <row r="274" spans="1:65" s="14" customFormat="1" ht="11.25">
      <c r="B274" s="219"/>
      <c r="C274" s="220"/>
      <c r="D274" s="211" t="s">
        <v>173</v>
      </c>
      <c r="E274" s="221" t="s">
        <v>1</v>
      </c>
      <c r="F274" s="222" t="s">
        <v>764</v>
      </c>
      <c r="G274" s="220"/>
      <c r="H274" s="223">
        <v>0.85099999999999998</v>
      </c>
      <c r="I274" s="220"/>
      <c r="J274" s="220"/>
      <c r="K274" s="220"/>
      <c r="L274" s="224"/>
      <c r="M274" s="225"/>
      <c r="N274" s="226"/>
      <c r="O274" s="226"/>
      <c r="P274" s="226"/>
      <c r="Q274" s="226"/>
      <c r="R274" s="226"/>
      <c r="S274" s="226"/>
      <c r="T274" s="227"/>
      <c r="AT274" s="228" t="s">
        <v>173</v>
      </c>
      <c r="AU274" s="228" t="s">
        <v>94</v>
      </c>
      <c r="AV274" s="14" t="s">
        <v>94</v>
      </c>
      <c r="AW274" s="14" t="s">
        <v>29</v>
      </c>
      <c r="AX274" s="14" t="s">
        <v>73</v>
      </c>
      <c r="AY274" s="228" t="s">
        <v>165</v>
      </c>
    </row>
    <row r="275" spans="1:65" s="14" customFormat="1" ht="11.25">
      <c r="B275" s="219"/>
      <c r="C275" s="220"/>
      <c r="D275" s="211" t="s">
        <v>173</v>
      </c>
      <c r="E275" s="221" t="s">
        <v>1</v>
      </c>
      <c r="F275" s="222" t="s">
        <v>765</v>
      </c>
      <c r="G275" s="220"/>
      <c r="H275" s="223">
        <v>1.556</v>
      </c>
      <c r="I275" s="220"/>
      <c r="J275" s="220"/>
      <c r="K275" s="220"/>
      <c r="L275" s="224"/>
      <c r="M275" s="225"/>
      <c r="N275" s="226"/>
      <c r="O275" s="226"/>
      <c r="P275" s="226"/>
      <c r="Q275" s="226"/>
      <c r="R275" s="226"/>
      <c r="S275" s="226"/>
      <c r="T275" s="227"/>
      <c r="AT275" s="228" t="s">
        <v>173</v>
      </c>
      <c r="AU275" s="228" t="s">
        <v>94</v>
      </c>
      <c r="AV275" s="14" t="s">
        <v>94</v>
      </c>
      <c r="AW275" s="14" t="s">
        <v>29</v>
      </c>
      <c r="AX275" s="14" t="s">
        <v>73</v>
      </c>
      <c r="AY275" s="228" t="s">
        <v>165</v>
      </c>
    </row>
    <row r="276" spans="1:65" s="15" customFormat="1" ht="11.25">
      <c r="B276" s="229"/>
      <c r="C276" s="230"/>
      <c r="D276" s="211" t="s">
        <v>173</v>
      </c>
      <c r="E276" s="231" t="s">
        <v>1</v>
      </c>
      <c r="F276" s="232" t="s">
        <v>176</v>
      </c>
      <c r="G276" s="230"/>
      <c r="H276" s="233">
        <v>401.666</v>
      </c>
      <c r="I276" s="230"/>
      <c r="J276" s="230"/>
      <c r="K276" s="230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173</v>
      </c>
      <c r="AU276" s="238" t="s">
        <v>94</v>
      </c>
      <c r="AV276" s="15" t="s">
        <v>171</v>
      </c>
      <c r="AW276" s="15" t="s">
        <v>29</v>
      </c>
      <c r="AX276" s="15" t="s">
        <v>81</v>
      </c>
      <c r="AY276" s="238" t="s">
        <v>165</v>
      </c>
    </row>
    <row r="277" spans="1:65" s="2" customFormat="1" ht="24.2" customHeight="1">
      <c r="A277" s="31"/>
      <c r="B277" s="32"/>
      <c r="C277" s="196" t="s">
        <v>353</v>
      </c>
      <c r="D277" s="196" t="s">
        <v>167</v>
      </c>
      <c r="E277" s="197" t="s">
        <v>784</v>
      </c>
      <c r="F277" s="198" t="s">
        <v>785</v>
      </c>
      <c r="G277" s="199" t="s">
        <v>170</v>
      </c>
      <c r="H277" s="200">
        <v>4.8819999999999997</v>
      </c>
      <c r="I277" s="201">
        <v>8.4</v>
      </c>
      <c r="J277" s="201">
        <f>ROUND(I277*H277,2)</f>
        <v>41.01</v>
      </c>
      <c r="K277" s="202"/>
      <c r="L277" s="36"/>
      <c r="M277" s="203" t="s">
        <v>1</v>
      </c>
      <c r="N277" s="204" t="s">
        <v>39</v>
      </c>
      <c r="O277" s="205">
        <v>0.318</v>
      </c>
      <c r="P277" s="205">
        <f>O277*H277</f>
        <v>1.552476</v>
      </c>
      <c r="Q277" s="205">
        <v>4.7299999999999998E-3</v>
      </c>
      <c r="R277" s="205">
        <f>Q277*H277</f>
        <v>2.3091859999999999E-2</v>
      </c>
      <c r="S277" s="205">
        <v>0</v>
      </c>
      <c r="T277" s="206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07" t="s">
        <v>171</v>
      </c>
      <c r="AT277" s="207" t="s">
        <v>167</v>
      </c>
      <c r="AU277" s="207" t="s">
        <v>94</v>
      </c>
      <c r="AY277" s="17" t="s">
        <v>165</v>
      </c>
      <c r="BE277" s="208">
        <f>IF(N277="základná",J277,0)</f>
        <v>0</v>
      </c>
      <c r="BF277" s="208">
        <f>IF(N277="znížená",J277,0)</f>
        <v>41.01</v>
      </c>
      <c r="BG277" s="208">
        <f>IF(N277="zákl. prenesená",J277,0)</f>
        <v>0</v>
      </c>
      <c r="BH277" s="208">
        <f>IF(N277="zníž. prenesená",J277,0)</f>
        <v>0</v>
      </c>
      <c r="BI277" s="208">
        <f>IF(N277="nulová",J277,0)</f>
        <v>0</v>
      </c>
      <c r="BJ277" s="17" t="s">
        <v>94</v>
      </c>
      <c r="BK277" s="208">
        <f>ROUND(I277*H277,2)</f>
        <v>41.01</v>
      </c>
      <c r="BL277" s="17" t="s">
        <v>171</v>
      </c>
      <c r="BM277" s="207" t="s">
        <v>786</v>
      </c>
    </row>
    <row r="278" spans="1:65" s="13" customFormat="1" ht="11.25">
      <c r="B278" s="209"/>
      <c r="C278" s="210"/>
      <c r="D278" s="211" t="s">
        <v>173</v>
      </c>
      <c r="E278" s="212" t="s">
        <v>1</v>
      </c>
      <c r="F278" s="213" t="s">
        <v>778</v>
      </c>
      <c r="G278" s="210"/>
      <c r="H278" s="212" t="s">
        <v>1</v>
      </c>
      <c r="I278" s="210"/>
      <c r="J278" s="210"/>
      <c r="K278" s="210"/>
      <c r="L278" s="214"/>
      <c r="M278" s="215"/>
      <c r="N278" s="216"/>
      <c r="O278" s="216"/>
      <c r="P278" s="216"/>
      <c r="Q278" s="216"/>
      <c r="R278" s="216"/>
      <c r="S278" s="216"/>
      <c r="T278" s="217"/>
      <c r="AT278" s="218" t="s">
        <v>173</v>
      </c>
      <c r="AU278" s="218" t="s">
        <v>94</v>
      </c>
      <c r="AV278" s="13" t="s">
        <v>81</v>
      </c>
      <c r="AW278" s="13" t="s">
        <v>29</v>
      </c>
      <c r="AX278" s="13" t="s">
        <v>73</v>
      </c>
      <c r="AY278" s="218" t="s">
        <v>165</v>
      </c>
    </row>
    <row r="279" spans="1:65" s="14" customFormat="1" ht="22.5">
      <c r="B279" s="219"/>
      <c r="C279" s="220"/>
      <c r="D279" s="211" t="s">
        <v>173</v>
      </c>
      <c r="E279" s="221" t="s">
        <v>1</v>
      </c>
      <c r="F279" s="222" t="s">
        <v>779</v>
      </c>
      <c r="G279" s="220"/>
      <c r="H279" s="223">
        <v>4.8819999999999997</v>
      </c>
      <c r="I279" s="220"/>
      <c r="J279" s="220"/>
      <c r="K279" s="220"/>
      <c r="L279" s="224"/>
      <c r="M279" s="225"/>
      <c r="N279" s="226"/>
      <c r="O279" s="226"/>
      <c r="P279" s="226"/>
      <c r="Q279" s="226"/>
      <c r="R279" s="226"/>
      <c r="S279" s="226"/>
      <c r="T279" s="227"/>
      <c r="AT279" s="228" t="s">
        <v>173</v>
      </c>
      <c r="AU279" s="228" t="s">
        <v>94</v>
      </c>
      <c r="AV279" s="14" t="s">
        <v>94</v>
      </c>
      <c r="AW279" s="14" t="s">
        <v>29</v>
      </c>
      <c r="AX279" s="14" t="s">
        <v>73</v>
      </c>
      <c r="AY279" s="228" t="s">
        <v>165</v>
      </c>
    </row>
    <row r="280" spans="1:65" s="15" customFormat="1" ht="11.25">
      <c r="B280" s="229"/>
      <c r="C280" s="230"/>
      <c r="D280" s="211" t="s">
        <v>173</v>
      </c>
      <c r="E280" s="231" t="s">
        <v>1</v>
      </c>
      <c r="F280" s="232" t="s">
        <v>176</v>
      </c>
      <c r="G280" s="230"/>
      <c r="H280" s="233">
        <v>4.8819999999999997</v>
      </c>
      <c r="I280" s="230"/>
      <c r="J280" s="230"/>
      <c r="K280" s="230"/>
      <c r="L280" s="234"/>
      <c r="M280" s="235"/>
      <c r="N280" s="236"/>
      <c r="O280" s="236"/>
      <c r="P280" s="236"/>
      <c r="Q280" s="236"/>
      <c r="R280" s="236"/>
      <c r="S280" s="236"/>
      <c r="T280" s="237"/>
      <c r="AT280" s="238" t="s">
        <v>173</v>
      </c>
      <c r="AU280" s="238" t="s">
        <v>94</v>
      </c>
      <c r="AV280" s="15" t="s">
        <v>171</v>
      </c>
      <c r="AW280" s="15" t="s">
        <v>29</v>
      </c>
      <c r="AX280" s="15" t="s">
        <v>81</v>
      </c>
      <c r="AY280" s="238" t="s">
        <v>165</v>
      </c>
    </row>
    <row r="281" spans="1:65" s="2" customFormat="1" ht="33" customHeight="1">
      <c r="A281" s="31"/>
      <c r="B281" s="32"/>
      <c r="C281" s="196" t="s">
        <v>358</v>
      </c>
      <c r="D281" s="196" t="s">
        <v>167</v>
      </c>
      <c r="E281" s="197" t="s">
        <v>787</v>
      </c>
      <c r="F281" s="198" t="s">
        <v>788</v>
      </c>
      <c r="G281" s="199" t="s">
        <v>170</v>
      </c>
      <c r="H281" s="200">
        <v>265.26400000000001</v>
      </c>
      <c r="I281" s="201">
        <v>14.26</v>
      </c>
      <c r="J281" s="201">
        <f>ROUND(I281*H281,2)</f>
        <v>3782.66</v>
      </c>
      <c r="K281" s="202"/>
      <c r="L281" s="36"/>
      <c r="M281" s="203" t="s">
        <v>1</v>
      </c>
      <c r="N281" s="204" t="s">
        <v>39</v>
      </c>
      <c r="O281" s="205">
        <v>0.318</v>
      </c>
      <c r="P281" s="205">
        <f>O281*H281</f>
        <v>84.353952000000007</v>
      </c>
      <c r="Q281" s="205">
        <v>1.155E-2</v>
      </c>
      <c r="R281" s="205">
        <f>Q281*H281</f>
        <v>3.0637992000000001</v>
      </c>
      <c r="S281" s="205">
        <v>0</v>
      </c>
      <c r="T281" s="206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207" t="s">
        <v>171</v>
      </c>
      <c r="AT281" s="207" t="s">
        <v>167</v>
      </c>
      <c r="AU281" s="207" t="s">
        <v>94</v>
      </c>
      <c r="AY281" s="17" t="s">
        <v>165</v>
      </c>
      <c r="BE281" s="208">
        <f>IF(N281="základná",J281,0)</f>
        <v>0</v>
      </c>
      <c r="BF281" s="208">
        <f>IF(N281="znížená",J281,0)</f>
        <v>3782.66</v>
      </c>
      <c r="BG281" s="208">
        <f>IF(N281="zákl. prenesená",J281,0)</f>
        <v>0</v>
      </c>
      <c r="BH281" s="208">
        <f>IF(N281="zníž. prenesená",J281,0)</f>
        <v>0</v>
      </c>
      <c r="BI281" s="208">
        <f>IF(N281="nulová",J281,0)</f>
        <v>0</v>
      </c>
      <c r="BJ281" s="17" t="s">
        <v>94</v>
      </c>
      <c r="BK281" s="208">
        <f>ROUND(I281*H281,2)</f>
        <v>3782.66</v>
      </c>
      <c r="BL281" s="17" t="s">
        <v>171</v>
      </c>
      <c r="BM281" s="207" t="s">
        <v>789</v>
      </c>
    </row>
    <row r="282" spans="1:65" s="13" customFormat="1" ht="11.25">
      <c r="B282" s="209"/>
      <c r="C282" s="210"/>
      <c r="D282" s="211" t="s">
        <v>173</v>
      </c>
      <c r="E282" s="212" t="s">
        <v>1</v>
      </c>
      <c r="F282" s="213" t="s">
        <v>291</v>
      </c>
      <c r="G282" s="210"/>
      <c r="H282" s="212" t="s">
        <v>1</v>
      </c>
      <c r="I282" s="210"/>
      <c r="J282" s="210"/>
      <c r="K282" s="210"/>
      <c r="L282" s="214"/>
      <c r="M282" s="215"/>
      <c r="N282" s="216"/>
      <c r="O282" s="216"/>
      <c r="P282" s="216"/>
      <c r="Q282" s="216"/>
      <c r="R282" s="216"/>
      <c r="S282" s="216"/>
      <c r="T282" s="217"/>
      <c r="AT282" s="218" t="s">
        <v>173</v>
      </c>
      <c r="AU282" s="218" t="s">
        <v>94</v>
      </c>
      <c r="AV282" s="13" t="s">
        <v>81</v>
      </c>
      <c r="AW282" s="13" t="s">
        <v>29</v>
      </c>
      <c r="AX282" s="13" t="s">
        <v>73</v>
      </c>
      <c r="AY282" s="218" t="s">
        <v>165</v>
      </c>
    </row>
    <row r="283" spans="1:65" s="14" customFormat="1" ht="22.5">
      <c r="B283" s="219"/>
      <c r="C283" s="220"/>
      <c r="D283" s="211" t="s">
        <v>173</v>
      </c>
      <c r="E283" s="221" t="s">
        <v>1</v>
      </c>
      <c r="F283" s="222" t="s">
        <v>770</v>
      </c>
      <c r="G283" s="220"/>
      <c r="H283" s="223">
        <v>94.286000000000001</v>
      </c>
      <c r="I283" s="220"/>
      <c r="J283" s="220"/>
      <c r="K283" s="220"/>
      <c r="L283" s="224"/>
      <c r="M283" s="225"/>
      <c r="N283" s="226"/>
      <c r="O283" s="226"/>
      <c r="P283" s="226"/>
      <c r="Q283" s="226"/>
      <c r="R283" s="226"/>
      <c r="S283" s="226"/>
      <c r="T283" s="227"/>
      <c r="AT283" s="228" t="s">
        <v>173</v>
      </c>
      <c r="AU283" s="228" t="s">
        <v>94</v>
      </c>
      <c r="AV283" s="14" t="s">
        <v>94</v>
      </c>
      <c r="AW283" s="14" t="s">
        <v>29</v>
      </c>
      <c r="AX283" s="14" t="s">
        <v>73</v>
      </c>
      <c r="AY283" s="228" t="s">
        <v>165</v>
      </c>
    </row>
    <row r="284" spans="1:65" s="14" customFormat="1" ht="11.25">
      <c r="B284" s="219"/>
      <c r="C284" s="220"/>
      <c r="D284" s="211" t="s">
        <v>173</v>
      </c>
      <c r="E284" s="221" t="s">
        <v>1</v>
      </c>
      <c r="F284" s="222" t="s">
        <v>771</v>
      </c>
      <c r="G284" s="220"/>
      <c r="H284" s="223">
        <v>14.343999999999999</v>
      </c>
      <c r="I284" s="220"/>
      <c r="J284" s="220"/>
      <c r="K284" s="220"/>
      <c r="L284" s="224"/>
      <c r="M284" s="225"/>
      <c r="N284" s="226"/>
      <c r="O284" s="226"/>
      <c r="P284" s="226"/>
      <c r="Q284" s="226"/>
      <c r="R284" s="226"/>
      <c r="S284" s="226"/>
      <c r="T284" s="227"/>
      <c r="AT284" s="228" t="s">
        <v>173</v>
      </c>
      <c r="AU284" s="228" t="s">
        <v>94</v>
      </c>
      <c r="AV284" s="14" t="s">
        <v>94</v>
      </c>
      <c r="AW284" s="14" t="s">
        <v>29</v>
      </c>
      <c r="AX284" s="14" t="s">
        <v>73</v>
      </c>
      <c r="AY284" s="228" t="s">
        <v>165</v>
      </c>
    </row>
    <row r="285" spans="1:65" s="14" customFormat="1" ht="11.25">
      <c r="B285" s="219"/>
      <c r="C285" s="220"/>
      <c r="D285" s="211" t="s">
        <v>173</v>
      </c>
      <c r="E285" s="221" t="s">
        <v>1</v>
      </c>
      <c r="F285" s="222" t="s">
        <v>772</v>
      </c>
      <c r="G285" s="220"/>
      <c r="H285" s="223">
        <v>44.850999999999999</v>
      </c>
      <c r="I285" s="220"/>
      <c r="J285" s="220"/>
      <c r="K285" s="220"/>
      <c r="L285" s="224"/>
      <c r="M285" s="225"/>
      <c r="N285" s="226"/>
      <c r="O285" s="226"/>
      <c r="P285" s="226"/>
      <c r="Q285" s="226"/>
      <c r="R285" s="226"/>
      <c r="S285" s="226"/>
      <c r="T285" s="227"/>
      <c r="AT285" s="228" t="s">
        <v>173</v>
      </c>
      <c r="AU285" s="228" t="s">
        <v>94</v>
      </c>
      <c r="AV285" s="14" t="s">
        <v>94</v>
      </c>
      <c r="AW285" s="14" t="s">
        <v>29</v>
      </c>
      <c r="AX285" s="14" t="s">
        <v>73</v>
      </c>
      <c r="AY285" s="228" t="s">
        <v>165</v>
      </c>
    </row>
    <row r="286" spans="1:65" s="14" customFormat="1" ht="22.5">
      <c r="B286" s="219"/>
      <c r="C286" s="220"/>
      <c r="D286" s="211" t="s">
        <v>173</v>
      </c>
      <c r="E286" s="221" t="s">
        <v>1</v>
      </c>
      <c r="F286" s="222" t="s">
        <v>773</v>
      </c>
      <c r="G286" s="220"/>
      <c r="H286" s="223">
        <v>103.69</v>
      </c>
      <c r="I286" s="220"/>
      <c r="J286" s="220"/>
      <c r="K286" s="220"/>
      <c r="L286" s="224"/>
      <c r="M286" s="225"/>
      <c r="N286" s="226"/>
      <c r="O286" s="226"/>
      <c r="P286" s="226"/>
      <c r="Q286" s="226"/>
      <c r="R286" s="226"/>
      <c r="S286" s="226"/>
      <c r="T286" s="227"/>
      <c r="AT286" s="228" t="s">
        <v>173</v>
      </c>
      <c r="AU286" s="228" t="s">
        <v>94</v>
      </c>
      <c r="AV286" s="14" t="s">
        <v>94</v>
      </c>
      <c r="AW286" s="14" t="s">
        <v>29</v>
      </c>
      <c r="AX286" s="14" t="s">
        <v>73</v>
      </c>
      <c r="AY286" s="228" t="s">
        <v>165</v>
      </c>
    </row>
    <row r="287" spans="1:65" s="14" customFormat="1" ht="11.25">
      <c r="B287" s="219"/>
      <c r="C287" s="220"/>
      <c r="D287" s="211" t="s">
        <v>173</v>
      </c>
      <c r="E287" s="221" t="s">
        <v>1</v>
      </c>
      <c r="F287" s="222" t="s">
        <v>774</v>
      </c>
      <c r="G287" s="220"/>
      <c r="H287" s="223">
        <v>8.093</v>
      </c>
      <c r="I287" s="220"/>
      <c r="J287" s="220"/>
      <c r="K287" s="220"/>
      <c r="L287" s="224"/>
      <c r="M287" s="225"/>
      <c r="N287" s="226"/>
      <c r="O287" s="226"/>
      <c r="P287" s="226"/>
      <c r="Q287" s="226"/>
      <c r="R287" s="226"/>
      <c r="S287" s="226"/>
      <c r="T287" s="227"/>
      <c r="AT287" s="228" t="s">
        <v>173</v>
      </c>
      <c r="AU287" s="228" t="s">
        <v>94</v>
      </c>
      <c r="AV287" s="14" t="s">
        <v>94</v>
      </c>
      <c r="AW287" s="14" t="s">
        <v>29</v>
      </c>
      <c r="AX287" s="14" t="s">
        <v>73</v>
      </c>
      <c r="AY287" s="228" t="s">
        <v>165</v>
      </c>
    </row>
    <row r="288" spans="1:65" s="15" customFormat="1" ht="11.25">
      <c r="B288" s="229"/>
      <c r="C288" s="230"/>
      <c r="D288" s="211" t="s">
        <v>173</v>
      </c>
      <c r="E288" s="231" t="s">
        <v>1</v>
      </c>
      <c r="F288" s="232" t="s">
        <v>176</v>
      </c>
      <c r="G288" s="230"/>
      <c r="H288" s="233">
        <v>265.26400000000001</v>
      </c>
      <c r="I288" s="230"/>
      <c r="J288" s="230"/>
      <c r="K288" s="230"/>
      <c r="L288" s="234"/>
      <c r="M288" s="235"/>
      <c r="N288" s="236"/>
      <c r="O288" s="236"/>
      <c r="P288" s="236"/>
      <c r="Q288" s="236"/>
      <c r="R288" s="236"/>
      <c r="S288" s="236"/>
      <c r="T288" s="237"/>
      <c r="AT288" s="238" t="s">
        <v>173</v>
      </c>
      <c r="AU288" s="238" t="s">
        <v>94</v>
      </c>
      <c r="AV288" s="15" t="s">
        <v>171</v>
      </c>
      <c r="AW288" s="15" t="s">
        <v>29</v>
      </c>
      <c r="AX288" s="15" t="s">
        <v>81</v>
      </c>
      <c r="AY288" s="238" t="s">
        <v>165</v>
      </c>
    </row>
    <row r="289" spans="1:65" s="2" customFormat="1" ht="24.2" customHeight="1">
      <c r="A289" s="31"/>
      <c r="B289" s="32"/>
      <c r="C289" s="196" t="s">
        <v>364</v>
      </c>
      <c r="D289" s="196" t="s">
        <v>167</v>
      </c>
      <c r="E289" s="197" t="s">
        <v>790</v>
      </c>
      <c r="F289" s="198" t="s">
        <v>791</v>
      </c>
      <c r="G289" s="199" t="s">
        <v>170</v>
      </c>
      <c r="H289" s="200">
        <v>265.26400000000001</v>
      </c>
      <c r="I289" s="201">
        <v>13.5</v>
      </c>
      <c r="J289" s="201">
        <f>ROUND(I289*H289,2)</f>
        <v>3581.06</v>
      </c>
      <c r="K289" s="202"/>
      <c r="L289" s="36"/>
      <c r="M289" s="203" t="s">
        <v>1</v>
      </c>
      <c r="N289" s="204" t="s">
        <v>39</v>
      </c>
      <c r="O289" s="205">
        <v>0.318</v>
      </c>
      <c r="P289" s="205">
        <f>O289*H289</f>
        <v>84.353952000000007</v>
      </c>
      <c r="Q289" s="205">
        <v>1.0500000000000001E-2</v>
      </c>
      <c r="R289" s="205">
        <f>Q289*H289</f>
        <v>2.7852720000000004</v>
      </c>
      <c r="S289" s="205">
        <v>0</v>
      </c>
      <c r="T289" s="206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207" t="s">
        <v>171</v>
      </c>
      <c r="AT289" s="207" t="s">
        <v>167</v>
      </c>
      <c r="AU289" s="207" t="s">
        <v>94</v>
      </c>
      <c r="AY289" s="17" t="s">
        <v>165</v>
      </c>
      <c r="BE289" s="208">
        <f>IF(N289="základná",J289,0)</f>
        <v>0</v>
      </c>
      <c r="BF289" s="208">
        <f>IF(N289="znížená",J289,0)</f>
        <v>3581.06</v>
      </c>
      <c r="BG289" s="208">
        <f>IF(N289="zákl. prenesená",J289,0)</f>
        <v>0</v>
      </c>
      <c r="BH289" s="208">
        <f>IF(N289="zníž. prenesená",J289,0)</f>
        <v>0</v>
      </c>
      <c r="BI289" s="208">
        <f>IF(N289="nulová",J289,0)</f>
        <v>0</v>
      </c>
      <c r="BJ289" s="17" t="s">
        <v>94</v>
      </c>
      <c r="BK289" s="208">
        <f>ROUND(I289*H289,2)</f>
        <v>3581.06</v>
      </c>
      <c r="BL289" s="17" t="s">
        <v>171</v>
      </c>
      <c r="BM289" s="207" t="s">
        <v>792</v>
      </c>
    </row>
    <row r="290" spans="1:65" s="13" customFormat="1" ht="11.25">
      <c r="B290" s="209"/>
      <c r="C290" s="210"/>
      <c r="D290" s="211" t="s">
        <v>173</v>
      </c>
      <c r="E290" s="212" t="s">
        <v>1</v>
      </c>
      <c r="F290" s="213" t="s">
        <v>291</v>
      </c>
      <c r="G290" s="210"/>
      <c r="H290" s="212" t="s">
        <v>1</v>
      </c>
      <c r="I290" s="210"/>
      <c r="J290" s="210"/>
      <c r="K290" s="210"/>
      <c r="L290" s="214"/>
      <c r="M290" s="215"/>
      <c r="N290" s="216"/>
      <c r="O290" s="216"/>
      <c r="P290" s="216"/>
      <c r="Q290" s="216"/>
      <c r="R290" s="216"/>
      <c r="S290" s="216"/>
      <c r="T290" s="217"/>
      <c r="AT290" s="218" t="s">
        <v>173</v>
      </c>
      <c r="AU290" s="218" t="s">
        <v>94</v>
      </c>
      <c r="AV290" s="13" t="s">
        <v>81</v>
      </c>
      <c r="AW290" s="13" t="s">
        <v>29</v>
      </c>
      <c r="AX290" s="13" t="s">
        <v>73</v>
      </c>
      <c r="AY290" s="218" t="s">
        <v>165</v>
      </c>
    </row>
    <row r="291" spans="1:65" s="14" customFormat="1" ht="22.5">
      <c r="B291" s="219"/>
      <c r="C291" s="220"/>
      <c r="D291" s="211" t="s">
        <v>173</v>
      </c>
      <c r="E291" s="221" t="s">
        <v>1</v>
      </c>
      <c r="F291" s="222" t="s">
        <v>770</v>
      </c>
      <c r="G291" s="220"/>
      <c r="H291" s="223">
        <v>94.286000000000001</v>
      </c>
      <c r="I291" s="220"/>
      <c r="J291" s="220"/>
      <c r="K291" s="220"/>
      <c r="L291" s="224"/>
      <c r="M291" s="225"/>
      <c r="N291" s="226"/>
      <c r="O291" s="226"/>
      <c r="P291" s="226"/>
      <c r="Q291" s="226"/>
      <c r="R291" s="226"/>
      <c r="S291" s="226"/>
      <c r="T291" s="227"/>
      <c r="AT291" s="228" t="s">
        <v>173</v>
      </c>
      <c r="AU291" s="228" t="s">
        <v>94</v>
      </c>
      <c r="AV291" s="14" t="s">
        <v>94</v>
      </c>
      <c r="AW291" s="14" t="s">
        <v>29</v>
      </c>
      <c r="AX291" s="14" t="s">
        <v>73</v>
      </c>
      <c r="AY291" s="228" t="s">
        <v>165</v>
      </c>
    </row>
    <row r="292" spans="1:65" s="14" customFormat="1" ht="11.25">
      <c r="B292" s="219"/>
      <c r="C292" s="220"/>
      <c r="D292" s="211" t="s">
        <v>173</v>
      </c>
      <c r="E292" s="221" t="s">
        <v>1</v>
      </c>
      <c r="F292" s="222" t="s">
        <v>771</v>
      </c>
      <c r="G292" s="220"/>
      <c r="H292" s="223">
        <v>14.343999999999999</v>
      </c>
      <c r="I292" s="220"/>
      <c r="J292" s="220"/>
      <c r="K292" s="220"/>
      <c r="L292" s="224"/>
      <c r="M292" s="225"/>
      <c r="N292" s="226"/>
      <c r="O292" s="226"/>
      <c r="P292" s="226"/>
      <c r="Q292" s="226"/>
      <c r="R292" s="226"/>
      <c r="S292" s="226"/>
      <c r="T292" s="227"/>
      <c r="AT292" s="228" t="s">
        <v>173</v>
      </c>
      <c r="AU292" s="228" t="s">
        <v>94</v>
      </c>
      <c r="AV292" s="14" t="s">
        <v>94</v>
      </c>
      <c r="AW292" s="14" t="s">
        <v>29</v>
      </c>
      <c r="AX292" s="14" t="s">
        <v>73</v>
      </c>
      <c r="AY292" s="228" t="s">
        <v>165</v>
      </c>
    </row>
    <row r="293" spans="1:65" s="14" customFormat="1" ht="11.25">
      <c r="B293" s="219"/>
      <c r="C293" s="220"/>
      <c r="D293" s="211" t="s">
        <v>173</v>
      </c>
      <c r="E293" s="221" t="s">
        <v>1</v>
      </c>
      <c r="F293" s="222" t="s">
        <v>772</v>
      </c>
      <c r="G293" s="220"/>
      <c r="H293" s="223">
        <v>44.850999999999999</v>
      </c>
      <c r="I293" s="220"/>
      <c r="J293" s="220"/>
      <c r="K293" s="220"/>
      <c r="L293" s="224"/>
      <c r="M293" s="225"/>
      <c r="N293" s="226"/>
      <c r="O293" s="226"/>
      <c r="P293" s="226"/>
      <c r="Q293" s="226"/>
      <c r="R293" s="226"/>
      <c r="S293" s="226"/>
      <c r="T293" s="227"/>
      <c r="AT293" s="228" t="s">
        <v>173</v>
      </c>
      <c r="AU293" s="228" t="s">
        <v>94</v>
      </c>
      <c r="AV293" s="14" t="s">
        <v>94</v>
      </c>
      <c r="AW293" s="14" t="s">
        <v>29</v>
      </c>
      <c r="AX293" s="14" t="s">
        <v>73</v>
      </c>
      <c r="AY293" s="228" t="s">
        <v>165</v>
      </c>
    </row>
    <row r="294" spans="1:65" s="14" customFormat="1" ht="22.5">
      <c r="B294" s="219"/>
      <c r="C294" s="220"/>
      <c r="D294" s="211" t="s">
        <v>173</v>
      </c>
      <c r="E294" s="221" t="s">
        <v>1</v>
      </c>
      <c r="F294" s="222" t="s">
        <v>773</v>
      </c>
      <c r="G294" s="220"/>
      <c r="H294" s="223">
        <v>103.69</v>
      </c>
      <c r="I294" s="220"/>
      <c r="J294" s="220"/>
      <c r="K294" s="220"/>
      <c r="L294" s="224"/>
      <c r="M294" s="225"/>
      <c r="N294" s="226"/>
      <c r="O294" s="226"/>
      <c r="P294" s="226"/>
      <c r="Q294" s="226"/>
      <c r="R294" s="226"/>
      <c r="S294" s="226"/>
      <c r="T294" s="227"/>
      <c r="AT294" s="228" t="s">
        <v>173</v>
      </c>
      <c r="AU294" s="228" t="s">
        <v>94</v>
      </c>
      <c r="AV294" s="14" t="s">
        <v>94</v>
      </c>
      <c r="AW294" s="14" t="s">
        <v>29</v>
      </c>
      <c r="AX294" s="14" t="s">
        <v>73</v>
      </c>
      <c r="AY294" s="228" t="s">
        <v>165</v>
      </c>
    </row>
    <row r="295" spans="1:65" s="14" customFormat="1" ht="11.25">
      <c r="B295" s="219"/>
      <c r="C295" s="220"/>
      <c r="D295" s="211" t="s">
        <v>173</v>
      </c>
      <c r="E295" s="221" t="s">
        <v>1</v>
      </c>
      <c r="F295" s="222" t="s">
        <v>774</v>
      </c>
      <c r="G295" s="220"/>
      <c r="H295" s="223">
        <v>8.093</v>
      </c>
      <c r="I295" s="220"/>
      <c r="J295" s="220"/>
      <c r="K295" s="220"/>
      <c r="L295" s="224"/>
      <c r="M295" s="225"/>
      <c r="N295" s="226"/>
      <c r="O295" s="226"/>
      <c r="P295" s="226"/>
      <c r="Q295" s="226"/>
      <c r="R295" s="226"/>
      <c r="S295" s="226"/>
      <c r="T295" s="227"/>
      <c r="AT295" s="228" t="s">
        <v>173</v>
      </c>
      <c r="AU295" s="228" t="s">
        <v>94</v>
      </c>
      <c r="AV295" s="14" t="s">
        <v>94</v>
      </c>
      <c r="AW295" s="14" t="s">
        <v>29</v>
      </c>
      <c r="AX295" s="14" t="s">
        <v>73</v>
      </c>
      <c r="AY295" s="228" t="s">
        <v>165</v>
      </c>
    </row>
    <row r="296" spans="1:65" s="15" customFormat="1" ht="11.25">
      <c r="B296" s="229"/>
      <c r="C296" s="230"/>
      <c r="D296" s="211" t="s">
        <v>173</v>
      </c>
      <c r="E296" s="231" t="s">
        <v>1</v>
      </c>
      <c r="F296" s="232" t="s">
        <v>176</v>
      </c>
      <c r="G296" s="230"/>
      <c r="H296" s="233">
        <v>265.26400000000001</v>
      </c>
      <c r="I296" s="230"/>
      <c r="J296" s="230"/>
      <c r="K296" s="230"/>
      <c r="L296" s="234"/>
      <c r="M296" s="235"/>
      <c r="N296" s="236"/>
      <c r="O296" s="236"/>
      <c r="P296" s="236"/>
      <c r="Q296" s="236"/>
      <c r="R296" s="236"/>
      <c r="S296" s="236"/>
      <c r="T296" s="237"/>
      <c r="AT296" s="238" t="s">
        <v>173</v>
      </c>
      <c r="AU296" s="238" t="s">
        <v>94</v>
      </c>
      <c r="AV296" s="15" t="s">
        <v>171</v>
      </c>
      <c r="AW296" s="15" t="s">
        <v>29</v>
      </c>
      <c r="AX296" s="15" t="s">
        <v>81</v>
      </c>
      <c r="AY296" s="238" t="s">
        <v>165</v>
      </c>
    </row>
    <row r="297" spans="1:65" s="2" customFormat="1" ht="24.2" customHeight="1">
      <c r="A297" s="31"/>
      <c r="B297" s="32"/>
      <c r="C297" s="196" t="s">
        <v>368</v>
      </c>
      <c r="D297" s="196" t="s">
        <v>167</v>
      </c>
      <c r="E297" s="197" t="s">
        <v>793</v>
      </c>
      <c r="F297" s="198" t="s">
        <v>794</v>
      </c>
      <c r="G297" s="199" t="s">
        <v>220</v>
      </c>
      <c r="H297" s="200">
        <v>129.78100000000001</v>
      </c>
      <c r="I297" s="201">
        <v>3.02</v>
      </c>
      <c r="J297" s="201">
        <f>ROUND(I297*H297,2)</f>
        <v>391.94</v>
      </c>
      <c r="K297" s="202"/>
      <c r="L297" s="36"/>
      <c r="M297" s="203" t="s">
        <v>1</v>
      </c>
      <c r="N297" s="204" t="s">
        <v>39</v>
      </c>
      <c r="O297" s="205">
        <v>4.5999999999999999E-2</v>
      </c>
      <c r="P297" s="205">
        <f>O297*H297</f>
        <v>5.9699260000000001</v>
      </c>
      <c r="Q297" s="205">
        <v>1.89E-3</v>
      </c>
      <c r="R297" s="205">
        <f>Q297*H297</f>
        <v>0.24528609000000001</v>
      </c>
      <c r="S297" s="205">
        <v>0</v>
      </c>
      <c r="T297" s="206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207" t="s">
        <v>171</v>
      </c>
      <c r="AT297" s="207" t="s">
        <v>167</v>
      </c>
      <c r="AU297" s="207" t="s">
        <v>94</v>
      </c>
      <c r="AY297" s="17" t="s">
        <v>165</v>
      </c>
      <c r="BE297" s="208">
        <f>IF(N297="základná",J297,0)</f>
        <v>0</v>
      </c>
      <c r="BF297" s="208">
        <f>IF(N297="znížená",J297,0)</f>
        <v>391.94</v>
      </c>
      <c r="BG297" s="208">
        <f>IF(N297="zákl. prenesená",J297,0)</f>
        <v>0</v>
      </c>
      <c r="BH297" s="208">
        <f>IF(N297="zníž. prenesená",J297,0)</f>
        <v>0</v>
      </c>
      <c r="BI297" s="208">
        <f>IF(N297="nulová",J297,0)</f>
        <v>0</v>
      </c>
      <c r="BJ297" s="17" t="s">
        <v>94</v>
      </c>
      <c r="BK297" s="208">
        <f>ROUND(I297*H297,2)</f>
        <v>391.94</v>
      </c>
      <c r="BL297" s="17" t="s">
        <v>171</v>
      </c>
      <c r="BM297" s="207" t="s">
        <v>795</v>
      </c>
    </row>
    <row r="298" spans="1:65" s="13" customFormat="1" ht="11.25">
      <c r="B298" s="209"/>
      <c r="C298" s="210"/>
      <c r="D298" s="211" t="s">
        <v>173</v>
      </c>
      <c r="E298" s="212" t="s">
        <v>1</v>
      </c>
      <c r="F298" s="213" t="s">
        <v>292</v>
      </c>
      <c r="G298" s="210"/>
      <c r="H298" s="212" t="s">
        <v>1</v>
      </c>
      <c r="I298" s="210"/>
      <c r="J298" s="210"/>
      <c r="K298" s="210"/>
      <c r="L298" s="214"/>
      <c r="M298" s="215"/>
      <c r="N298" s="216"/>
      <c r="O298" s="216"/>
      <c r="P298" s="216"/>
      <c r="Q298" s="216"/>
      <c r="R298" s="216"/>
      <c r="S298" s="216"/>
      <c r="T298" s="217"/>
      <c r="AT298" s="218" t="s">
        <v>173</v>
      </c>
      <c r="AU298" s="218" t="s">
        <v>94</v>
      </c>
      <c r="AV298" s="13" t="s">
        <v>81</v>
      </c>
      <c r="AW298" s="13" t="s">
        <v>29</v>
      </c>
      <c r="AX298" s="13" t="s">
        <v>73</v>
      </c>
      <c r="AY298" s="218" t="s">
        <v>165</v>
      </c>
    </row>
    <row r="299" spans="1:65" s="14" customFormat="1" ht="22.5">
      <c r="B299" s="219"/>
      <c r="C299" s="220"/>
      <c r="D299" s="211" t="s">
        <v>173</v>
      </c>
      <c r="E299" s="221" t="s">
        <v>1</v>
      </c>
      <c r="F299" s="222" t="s">
        <v>796</v>
      </c>
      <c r="G299" s="220"/>
      <c r="H299" s="223">
        <v>52.259</v>
      </c>
      <c r="I299" s="220"/>
      <c r="J299" s="220"/>
      <c r="K299" s="220"/>
      <c r="L299" s="224"/>
      <c r="M299" s="225"/>
      <c r="N299" s="226"/>
      <c r="O299" s="226"/>
      <c r="P299" s="226"/>
      <c r="Q299" s="226"/>
      <c r="R299" s="226"/>
      <c r="S299" s="226"/>
      <c r="T299" s="227"/>
      <c r="AT299" s="228" t="s">
        <v>173</v>
      </c>
      <c r="AU299" s="228" t="s">
        <v>94</v>
      </c>
      <c r="AV299" s="14" t="s">
        <v>94</v>
      </c>
      <c r="AW299" s="14" t="s">
        <v>29</v>
      </c>
      <c r="AX299" s="14" t="s">
        <v>73</v>
      </c>
      <c r="AY299" s="228" t="s">
        <v>165</v>
      </c>
    </row>
    <row r="300" spans="1:65" s="14" customFormat="1" ht="11.25">
      <c r="B300" s="219"/>
      <c r="C300" s="220"/>
      <c r="D300" s="211" t="s">
        <v>173</v>
      </c>
      <c r="E300" s="221" t="s">
        <v>1</v>
      </c>
      <c r="F300" s="222" t="s">
        <v>797</v>
      </c>
      <c r="G300" s="220"/>
      <c r="H300" s="223">
        <v>10.122</v>
      </c>
      <c r="I300" s="220"/>
      <c r="J300" s="220"/>
      <c r="K300" s="220"/>
      <c r="L300" s="224"/>
      <c r="M300" s="225"/>
      <c r="N300" s="226"/>
      <c r="O300" s="226"/>
      <c r="P300" s="226"/>
      <c r="Q300" s="226"/>
      <c r="R300" s="226"/>
      <c r="S300" s="226"/>
      <c r="T300" s="227"/>
      <c r="AT300" s="228" t="s">
        <v>173</v>
      </c>
      <c r="AU300" s="228" t="s">
        <v>94</v>
      </c>
      <c r="AV300" s="14" t="s">
        <v>94</v>
      </c>
      <c r="AW300" s="14" t="s">
        <v>29</v>
      </c>
      <c r="AX300" s="14" t="s">
        <v>73</v>
      </c>
      <c r="AY300" s="228" t="s">
        <v>165</v>
      </c>
    </row>
    <row r="301" spans="1:65" s="14" customFormat="1" ht="22.5">
      <c r="B301" s="219"/>
      <c r="C301" s="220"/>
      <c r="D301" s="211" t="s">
        <v>173</v>
      </c>
      <c r="E301" s="221" t="s">
        <v>1</v>
      </c>
      <c r="F301" s="222" t="s">
        <v>798</v>
      </c>
      <c r="G301" s="220"/>
      <c r="H301" s="223">
        <v>30.765000000000001</v>
      </c>
      <c r="I301" s="220"/>
      <c r="J301" s="220"/>
      <c r="K301" s="220"/>
      <c r="L301" s="224"/>
      <c r="M301" s="225"/>
      <c r="N301" s="226"/>
      <c r="O301" s="226"/>
      <c r="P301" s="226"/>
      <c r="Q301" s="226"/>
      <c r="R301" s="226"/>
      <c r="S301" s="226"/>
      <c r="T301" s="227"/>
      <c r="AT301" s="228" t="s">
        <v>173</v>
      </c>
      <c r="AU301" s="228" t="s">
        <v>94</v>
      </c>
      <c r="AV301" s="14" t="s">
        <v>94</v>
      </c>
      <c r="AW301" s="14" t="s">
        <v>29</v>
      </c>
      <c r="AX301" s="14" t="s">
        <v>73</v>
      </c>
      <c r="AY301" s="228" t="s">
        <v>165</v>
      </c>
    </row>
    <row r="302" spans="1:65" s="13" customFormat="1" ht="11.25">
      <c r="B302" s="209"/>
      <c r="C302" s="210"/>
      <c r="D302" s="211" t="s">
        <v>173</v>
      </c>
      <c r="E302" s="212" t="s">
        <v>1</v>
      </c>
      <c r="F302" s="213" t="s">
        <v>253</v>
      </c>
      <c r="G302" s="210"/>
      <c r="H302" s="212" t="s">
        <v>1</v>
      </c>
      <c r="I302" s="210"/>
      <c r="J302" s="210"/>
      <c r="K302" s="210"/>
      <c r="L302" s="214"/>
      <c r="M302" s="215"/>
      <c r="N302" s="216"/>
      <c r="O302" s="216"/>
      <c r="P302" s="216"/>
      <c r="Q302" s="216"/>
      <c r="R302" s="216"/>
      <c r="S302" s="216"/>
      <c r="T302" s="217"/>
      <c r="AT302" s="218" t="s">
        <v>173</v>
      </c>
      <c r="AU302" s="218" t="s">
        <v>94</v>
      </c>
      <c r="AV302" s="13" t="s">
        <v>81</v>
      </c>
      <c r="AW302" s="13" t="s">
        <v>29</v>
      </c>
      <c r="AX302" s="13" t="s">
        <v>73</v>
      </c>
      <c r="AY302" s="218" t="s">
        <v>165</v>
      </c>
    </row>
    <row r="303" spans="1:65" s="14" customFormat="1" ht="11.25">
      <c r="B303" s="219"/>
      <c r="C303" s="220"/>
      <c r="D303" s="211" t="s">
        <v>173</v>
      </c>
      <c r="E303" s="221" t="s">
        <v>1</v>
      </c>
      <c r="F303" s="222" t="s">
        <v>799</v>
      </c>
      <c r="G303" s="220"/>
      <c r="H303" s="223">
        <v>30.965</v>
      </c>
      <c r="I303" s="220"/>
      <c r="J303" s="220"/>
      <c r="K303" s="220"/>
      <c r="L303" s="224"/>
      <c r="M303" s="225"/>
      <c r="N303" s="226"/>
      <c r="O303" s="226"/>
      <c r="P303" s="226"/>
      <c r="Q303" s="226"/>
      <c r="R303" s="226"/>
      <c r="S303" s="226"/>
      <c r="T303" s="227"/>
      <c r="AT303" s="228" t="s">
        <v>173</v>
      </c>
      <c r="AU303" s="228" t="s">
        <v>94</v>
      </c>
      <c r="AV303" s="14" t="s">
        <v>94</v>
      </c>
      <c r="AW303" s="14" t="s">
        <v>29</v>
      </c>
      <c r="AX303" s="14" t="s">
        <v>73</v>
      </c>
      <c r="AY303" s="228" t="s">
        <v>165</v>
      </c>
    </row>
    <row r="304" spans="1:65" s="14" customFormat="1" ht="11.25">
      <c r="B304" s="219"/>
      <c r="C304" s="220"/>
      <c r="D304" s="211" t="s">
        <v>173</v>
      </c>
      <c r="E304" s="221" t="s">
        <v>1</v>
      </c>
      <c r="F304" s="222" t="s">
        <v>800</v>
      </c>
      <c r="G304" s="220"/>
      <c r="H304" s="223">
        <v>5.67</v>
      </c>
      <c r="I304" s="220"/>
      <c r="J304" s="220"/>
      <c r="K304" s="220"/>
      <c r="L304" s="224"/>
      <c r="M304" s="225"/>
      <c r="N304" s="226"/>
      <c r="O304" s="226"/>
      <c r="P304" s="226"/>
      <c r="Q304" s="226"/>
      <c r="R304" s="226"/>
      <c r="S304" s="226"/>
      <c r="T304" s="227"/>
      <c r="AT304" s="228" t="s">
        <v>173</v>
      </c>
      <c r="AU304" s="228" t="s">
        <v>94</v>
      </c>
      <c r="AV304" s="14" t="s">
        <v>94</v>
      </c>
      <c r="AW304" s="14" t="s">
        <v>29</v>
      </c>
      <c r="AX304" s="14" t="s">
        <v>73</v>
      </c>
      <c r="AY304" s="228" t="s">
        <v>165</v>
      </c>
    </row>
    <row r="305" spans="1:65" s="15" customFormat="1" ht="11.25">
      <c r="B305" s="229"/>
      <c r="C305" s="230"/>
      <c r="D305" s="211" t="s">
        <v>173</v>
      </c>
      <c r="E305" s="231" t="s">
        <v>1</v>
      </c>
      <c r="F305" s="232" t="s">
        <v>176</v>
      </c>
      <c r="G305" s="230"/>
      <c r="H305" s="233">
        <v>129.78100000000001</v>
      </c>
      <c r="I305" s="230"/>
      <c r="J305" s="230"/>
      <c r="K305" s="230"/>
      <c r="L305" s="234"/>
      <c r="M305" s="235"/>
      <c r="N305" s="236"/>
      <c r="O305" s="236"/>
      <c r="P305" s="236"/>
      <c r="Q305" s="236"/>
      <c r="R305" s="236"/>
      <c r="S305" s="236"/>
      <c r="T305" s="237"/>
      <c r="AT305" s="238" t="s">
        <v>173</v>
      </c>
      <c r="AU305" s="238" t="s">
        <v>94</v>
      </c>
      <c r="AV305" s="15" t="s">
        <v>171</v>
      </c>
      <c r="AW305" s="15" t="s">
        <v>29</v>
      </c>
      <c r="AX305" s="15" t="s">
        <v>81</v>
      </c>
      <c r="AY305" s="238" t="s">
        <v>165</v>
      </c>
    </row>
    <row r="306" spans="1:65" s="2" customFormat="1" ht="24.2" customHeight="1">
      <c r="A306" s="31"/>
      <c r="B306" s="32"/>
      <c r="C306" s="196" t="s">
        <v>372</v>
      </c>
      <c r="D306" s="196" t="s">
        <v>167</v>
      </c>
      <c r="E306" s="197" t="s">
        <v>801</v>
      </c>
      <c r="F306" s="198" t="s">
        <v>802</v>
      </c>
      <c r="G306" s="199" t="s">
        <v>170</v>
      </c>
      <c r="H306" s="200">
        <v>136.40199999999999</v>
      </c>
      <c r="I306" s="201">
        <v>9.49</v>
      </c>
      <c r="J306" s="201">
        <f>ROUND(I306*H306,2)</f>
        <v>1294.45</v>
      </c>
      <c r="K306" s="202"/>
      <c r="L306" s="36"/>
      <c r="M306" s="203" t="s">
        <v>1</v>
      </c>
      <c r="N306" s="204" t="s">
        <v>39</v>
      </c>
      <c r="O306" s="205">
        <v>0.191</v>
      </c>
      <c r="P306" s="205">
        <f>O306*H306</f>
        <v>26.052781999999997</v>
      </c>
      <c r="Q306" s="205">
        <v>5.1500000000000001E-3</v>
      </c>
      <c r="R306" s="205">
        <f>Q306*H306</f>
        <v>0.70247029999999999</v>
      </c>
      <c r="S306" s="205">
        <v>0</v>
      </c>
      <c r="T306" s="206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207" t="s">
        <v>171</v>
      </c>
      <c r="AT306" s="207" t="s">
        <v>167</v>
      </c>
      <c r="AU306" s="207" t="s">
        <v>94</v>
      </c>
      <c r="AY306" s="17" t="s">
        <v>165</v>
      </c>
      <c r="BE306" s="208">
        <f>IF(N306="základná",J306,0)</f>
        <v>0</v>
      </c>
      <c r="BF306" s="208">
        <f>IF(N306="znížená",J306,0)</f>
        <v>1294.45</v>
      </c>
      <c r="BG306" s="208">
        <f>IF(N306="zákl. prenesená",J306,0)</f>
        <v>0</v>
      </c>
      <c r="BH306" s="208">
        <f>IF(N306="zníž. prenesená",J306,0)</f>
        <v>0</v>
      </c>
      <c r="BI306" s="208">
        <f>IF(N306="nulová",J306,0)</f>
        <v>0</v>
      </c>
      <c r="BJ306" s="17" t="s">
        <v>94</v>
      </c>
      <c r="BK306" s="208">
        <f>ROUND(I306*H306,2)</f>
        <v>1294.45</v>
      </c>
      <c r="BL306" s="17" t="s">
        <v>171</v>
      </c>
      <c r="BM306" s="207" t="s">
        <v>803</v>
      </c>
    </row>
    <row r="307" spans="1:65" s="13" customFormat="1" ht="11.25">
      <c r="B307" s="209"/>
      <c r="C307" s="210"/>
      <c r="D307" s="211" t="s">
        <v>173</v>
      </c>
      <c r="E307" s="212" t="s">
        <v>1</v>
      </c>
      <c r="F307" s="213" t="s">
        <v>783</v>
      </c>
      <c r="G307" s="210"/>
      <c r="H307" s="212" t="s">
        <v>1</v>
      </c>
      <c r="I307" s="210"/>
      <c r="J307" s="210"/>
      <c r="K307" s="210"/>
      <c r="L307" s="214"/>
      <c r="M307" s="215"/>
      <c r="N307" s="216"/>
      <c r="O307" s="216"/>
      <c r="P307" s="216"/>
      <c r="Q307" s="216"/>
      <c r="R307" s="216"/>
      <c r="S307" s="216"/>
      <c r="T307" s="217"/>
      <c r="AT307" s="218" t="s">
        <v>173</v>
      </c>
      <c r="AU307" s="218" t="s">
        <v>94</v>
      </c>
      <c r="AV307" s="13" t="s">
        <v>81</v>
      </c>
      <c r="AW307" s="13" t="s">
        <v>29</v>
      </c>
      <c r="AX307" s="13" t="s">
        <v>73</v>
      </c>
      <c r="AY307" s="218" t="s">
        <v>165</v>
      </c>
    </row>
    <row r="308" spans="1:65" s="13" customFormat="1" ht="11.25">
      <c r="B308" s="209"/>
      <c r="C308" s="210"/>
      <c r="D308" s="211" t="s">
        <v>173</v>
      </c>
      <c r="E308" s="212" t="s">
        <v>1</v>
      </c>
      <c r="F308" s="213" t="s">
        <v>292</v>
      </c>
      <c r="G308" s="210"/>
      <c r="H308" s="212" t="s">
        <v>1</v>
      </c>
      <c r="I308" s="210"/>
      <c r="J308" s="210"/>
      <c r="K308" s="210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173</v>
      </c>
      <c r="AU308" s="218" t="s">
        <v>94</v>
      </c>
      <c r="AV308" s="13" t="s">
        <v>81</v>
      </c>
      <c r="AW308" s="13" t="s">
        <v>29</v>
      </c>
      <c r="AX308" s="13" t="s">
        <v>73</v>
      </c>
      <c r="AY308" s="218" t="s">
        <v>165</v>
      </c>
    </row>
    <row r="309" spans="1:65" s="14" customFormat="1" ht="22.5">
      <c r="B309" s="219"/>
      <c r="C309" s="220"/>
      <c r="D309" s="211" t="s">
        <v>173</v>
      </c>
      <c r="E309" s="221" t="s">
        <v>1</v>
      </c>
      <c r="F309" s="222" t="s">
        <v>760</v>
      </c>
      <c r="G309" s="220"/>
      <c r="H309" s="223">
        <v>21.949000000000002</v>
      </c>
      <c r="I309" s="220"/>
      <c r="J309" s="220"/>
      <c r="K309" s="220"/>
      <c r="L309" s="224"/>
      <c r="M309" s="225"/>
      <c r="N309" s="226"/>
      <c r="O309" s="226"/>
      <c r="P309" s="226"/>
      <c r="Q309" s="226"/>
      <c r="R309" s="226"/>
      <c r="S309" s="226"/>
      <c r="T309" s="227"/>
      <c r="AT309" s="228" t="s">
        <v>173</v>
      </c>
      <c r="AU309" s="228" t="s">
        <v>94</v>
      </c>
      <c r="AV309" s="14" t="s">
        <v>94</v>
      </c>
      <c r="AW309" s="14" t="s">
        <v>29</v>
      </c>
      <c r="AX309" s="14" t="s">
        <v>73</v>
      </c>
      <c r="AY309" s="228" t="s">
        <v>165</v>
      </c>
    </row>
    <row r="310" spans="1:65" s="14" customFormat="1" ht="11.25">
      <c r="B310" s="219"/>
      <c r="C310" s="220"/>
      <c r="D310" s="211" t="s">
        <v>173</v>
      </c>
      <c r="E310" s="221" t="s">
        <v>1</v>
      </c>
      <c r="F310" s="222" t="s">
        <v>761</v>
      </c>
      <c r="G310" s="220"/>
      <c r="H310" s="223">
        <v>3.4409999999999998</v>
      </c>
      <c r="I310" s="220"/>
      <c r="J310" s="220"/>
      <c r="K310" s="220"/>
      <c r="L310" s="224"/>
      <c r="M310" s="225"/>
      <c r="N310" s="226"/>
      <c r="O310" s="226"/>
      <c r="P310" s="226"/>
      <c r="Q310" s="226"/>
      <c r="R310" s="226"/>
      <c r="S310" s="226"/>
      <c r="T310" s="227"/>
      <c r="AT310" s="228" t="s">
        <v>173</v>
      </c>
      <c r="AU310" s="228" t="s">
        <v>94</v>
      </c>
      <c r="AV310" s="14" t="s">
        <v>94</v>
      </c>
      <c r="AW310" s="14" t="s">
        <v>29</v>
      </c>
      <c r="AX310" s="14" t="s">
        <v>73</v>
      </c>
      <c r="AY310" s="228" t="s">
        <v>165</v>
      </c>
    </row>
    <row r="311" spans="1:65" s="14" customFormat="1" ht="22.5">
      <c r="B311" s="219"/>
      <c r="C311" s="220"/>
      <c r="D311" s="211" t="s">
        <v>173</v>
      </c>
      <c r="E311" s="221" t="s">
        <v>1</v>
      </c>
      <c r="F311" s="222" t="s">
        <v>762</v>
      </c>
      <c r="G311" s="220"/>
      <c r="H311" s="223">
        <v>7.6909999999999998</v>
      </c>
      <c r="I311" s="220"/>
      <c r="J311" s="220"/>
      <c r="K311" s="220"/>
      <c r="L311" s="224"/>
      <c r="M311" s="225"/>
      <c r="N311" s="226"/>
      <c r="O311" s="226"/>
      <c r="P311" s="226"/>
      <c r="Q311" s="226"/>
      <c r="R311" s="226"/>
      <c r="S311" s="226"/>
      <c r="T311" s="227"/>
      <c r="AT311" s="228" t="s">
        <v>173</v>
      </c>
      <c r="AU311" s="228" t="s">
        <v>94</v>
      </c>
      <c r="AV311" s="14" t="s">
        <v>94</v>
      </c>
      <c r="AW311" s="14" t="s">
        <v>29</v>
      </c>
      <c r="AX311" s="14" t="s">
        <v>73</v>
      </c>
      <c r="AY311" s="228" t="s">
        <v>165</v>
      </c>
    </row>
    <row r="312" spans="1:65" s="13" customFormat="1" ht="11.25">
      <c r="B312" s="209"/>
      <c r="C312" s="210"/>
      <c r="D312" s="211" t="s">
        <v>173</v>
      </c>
      <c r="E312" s="212" t="s">
        <v>1</v>
      </c>
      <c r="F312" s="213" t="s">
        <v>253</v>
      </c>
      <c r="G312" s="210"/>
      <c r="H312" s="212" t="s">
        <v>1</v>
      </c>
      <c r="I312" s="210"/>
      <c r="J312" s="210"/>
      <c r="K312" s="210"/>
      <c r="L312" s="214"/>
      <c r="M312" s="215"/>
      <c r="N312" s="216"/>
      <c r="O312" s="216"/>
      <c r="P312" s="216"/>
      <c r="Q312" s="216"/>
      <c r="R312" s="216"/>
      <c r="S312" s="216"/>
      <c r="T312" s="217"/>
      <c r="AT312" s="218" t="s">
        <v>173</v>
      </c>
      <c r="AU312" s="218" t="s">
        <v>94</v>
      </c>
      <c r="AV312" s="13" t="s">
        <v>81</v>
      </c>
      <c r="AW312" s="13" t="s">
        <v>29</v>
      </c>
      <c r="AX312" s="13" t="s">
        <v>73</v>
      </c>
      <c r="AY312" s="218" t="s">
        <v>165</v>
      </c>
    </row>
    <row r="313" spans="1:65" s="14" customFormat="1" ht="22.5">
      <c r="B313" s="219"/>
      <c r="C313" s="220"/>
      <c r="D313" s="211" t="s">
        <v>173</v>
      </c>
      <c r="E313" s="221" t="s">
        <v>1</v>
      </c>
      <c r="F313" s="222" t="s">
        <v>763</v>
      </c>
      <c r="G313" s="220"/>
      <c r="H313" s="223">
        <v>13.005000000000001</v>
      </c>
      <c r="I313" s="220"/>
      <c r="J313" s="220"/>
      <c r="K313" s="220"/>
      <c r="L313" s="224"/>
      <c r="M313" s="225"/>
      <c r="N313" s="226"/>
      <c r="O313" s="226"/>
      <c r="P313" s="226"/>
      <c r="Q313" s="226"/>
      <c r="R313" s="226"/>
      <c r="S313" s="226"/>
      <c r="T313" s="227"/>
      <c r="AT313" s="228" t="s">
        <v>173</v>
      </c>
      <c r="AU313" s="228" t="s">
        <v>94</v>
      </c>
      <c r="AV313" s="14" t="s">
        <v>94</v>
      </c>
      <c r="AW313" s="14" t="s">
        <v>29</v>
      </c>
      <c r="AX313" s="14" t="s">
        <v>73</v>
      </c>
      <c r="AY313" s="228" t="s">
        <v>165</v>
      </c>
    </row>
    <row r="314" spans="1:65" s="14" customFormat="1" ht="11.25">
      <c r="B314" s="219"/>
      <c r="C314" s="220"/>
      <c r="D314" s="211" t="s">
        <v>173</v>
      </c>
      <c r="E314" s="221" t="s">
        <v>1</v>
      </c>
      <c r="F314" s="222" t="s">
        <v>764</v>
      </c>
      <c r="G314" s="220"/>
      <c r="H314" s="223">
        <v>0.85099999999999998</v>
      </c>
      <c r="I314" s="220"/>
      <c r="J314" s="220"/>
      <c r="K314" s="220"/>
      <c r="L314" s="224"/>
      <c r="M314" s="225"/>
      <c r="N314" s="226"/>
      <c r="O314" s="226"/>
      <c r="P314" s="226"/>
      <c r="Q314" s="226"/>
      <c r="R314" s="226"/>
      <c r="S314" s="226"/>
      <c r="T314" s="227"/>
      <c r="AT314" s="228" t="s">
        <v>173</v>
      </c>
      <c r="AU314" s="228" t="s">
        <v>94</v>
      </c>
      <c r="AV314" s="14" t="s">
        <v>94</v>
      </c>
      <c r="AW314" s="14" t="s">
        <v>29</v>
      </c>
      <c r="AX314" s="14" t="s">
        <v>73</v>
      </c>
      <c r="AY314" s="228" t="s">
        <v>165</v>
      </c>
    </row>
    <row r="315" spans="1:65" s="14" customFormat="1" ht="11.25">
      <c r="B315" s="219"/>
      <c r="C315" s="220"/>
      <c r="D315" s="211" t="s">
        <v>173</v>
      </c>
      <c r="E315" s="221" t="s">
        <v>1</v>
      </c>
      <c r="F315" s="222" t="s">
        <v>765</v>
      </c>
      <c r="G315" s="220"/>
      <c r="H315" s="223">
        <v>1.556</v>
      </c>
      <c r="I315" s="220"/>
      <c r="J315" s="220"/>
      <c r="K315" s="220"/>
      <c r="L315" s="224"/>
      <c r="M315" s="225"/>
      <c r="N315" s="226"/>
      <c r="O315" s="226"/>
      <c r="P315" s="226"/>
      <c r="Q315" s="226"/>
      <c r="R315" s="226"/>
      <c r="S315" s="226"/>
      <c r="T315" s="227"/>
      <c r="AT315" s="228" t="s">
        <v>173</v>
      </c>
      <c r="AU315" s="228" t="s">
        <v>94</v>
      </c>
      <c r="AV315" s="14" t="s">
        <v>94</v>
      </c>
      <c r="AW315" s="14" t="s">
        <v>29</v>
      </c>
      <c r="AX315" s="14" t="s">
        <v>73</v>
      </c>
      <c r="AY315" s="228" t="s">
        <v>165</v>
      </c>
    </row>
    <row r="316" spans="1:65" s="13" customFormat="1" ht="11.25">
      <c r="B316" s="209"/>
      <c r="C316" s="210"/>
      <c r="D316" s="211" t="s">
        <v>173</v>
      </c>
      <c r="E316" s="212" t="s">
        <v>1</v>
      </c>
      <c r="F316" s="213" t="s">
        <v>769</v>
      </c>
      <c r="G316" s="210"/>
      <c r="H316" s="212" t="s">
        <v>1</v>
      </c>
      <c r="I316" s="210"/>
      <c r="J316" s="210"/>
      <c r="K316" s="210"/>
      <c r="L316" s="214"/>
      <c r="M316" s="215"/>
      <c r="N316" s="216"/>
      <c r="O316" s="216"/>
      <c r="P316" s="216"/>
      <c r="Q316" s="216"/>
      <c r="R316" s="216"/>
      <c r="S316" s="216"/>
      <c r="T316" s="217"/>
      <c r="AT316" s="218" t="s">
        <v>173</v>
      </c>
      <c r="AU316" s="218" t="s">
        <v>94</v>
      </c>
      <c r="AV316" s="13" t="s">
        <v>81</v>
      </c>
      <c r="AW316" s="13" t="s">
        <v>29</v>
      </c>
      <c r="AX316" s="13" t="s">
        <v>73</v>
      </c>
      <c r="AY316" s="218" t="s">
        <v>165</v>
      </c>
    </row>
    <row r="317" spans="1:65" s="13" customFormat="1" ht="11.25">
      <c r="B317" s="209"/>
      <c r="C317" s="210"/>
      <c r="D317" s="211" t="s">
        <v>173</v>
      </c>
      <c r="E317" s="212" t="s">
        <v>1</v>
      </c>
      <c r="F317" s="213" t="s">
        <v>292</v>
      </c>
      <c r="G317" s="210"/>
      <c r="H317" s="212" t="s">
        <v>1</v>
      </c>
      <c r="I317" s="210"/>
      <c r="J317" s="210"/>
      <c r="K317" s="210"/>
      <c r="L317" s="214"/>
      <c r="M317" s="215"/>
      <c r="N317" s="216"/>
      <c r="O317" s="216"/>
      <c r="P317" s="216"/>
      <c r="Q317" s="216"/>
      <c r="R317" s="216"/>
      <c r="S317" s="216"/>
      <c r="T317" s="217"/>
      <c r="AT317" s="218" t="s">
        <v>173</v>
      </c>
      <c r="AU317" s="218" t="s">
        <v>94</v>
      </c>
      <c r="AV317" s="13" t="s">
        <v>81</v>
      </c>
      <c r="AW317" s="13" t="s">
        <v>29</v>
      </c>
      <c r="AX317" s="13" t="s">
        <v>73</v>
      </c>
      <c r="AY317" s="218" t="s">
        <v>165</v>
      </c>
    </row>
    <row r="318" spans="1:65" s="14" customFormat="1" ht="33.75">
      <c r="B318" s="219"/>
      <c r="C318" s="220"/>
      <c r="D318" s="211" t="s">
        <v>173</v>
      </c>
      <c r="E318" s="221" t="s">
        <v>1</v>
      </c>
      <c r="F318" s="222" t="s">
        <v>775</v>
      </c>
      <c r="G318" s="220"/>
      <c r="H318" s="223">
        <v>49.518000000000001</v>
      </c>
      <c r="I318" s="220"/>
      <c r="J318" s="220"/>
      <c r="K318" s="220"/>
      <c r="L318" s="224"/>
      <c r="M318" s="225"/>
      <c r="N318" s="226"/>
      <c r="O318" s="226"/>
      <c r="P318" s="226"/>
      <c r="Q318" s="226"/>
      <c r="R318" s="226"/>
      <c r="S318" s="226"/>
      <c r="T318" s="227"/>
      <c r="AT318" s="228" t="s">
        <v>173</v>
      </c>
      <c r="AU318" s="228" t="s">
        <v>94</v>
      </c>
      <c r="AV318" s="14" t="s">
        <v>94</v>
      </c>
      <c r="AW318" s="14" t="s">
        <v>29</v>
      </c>
      <c r="AX318" s="14" t="s">
        <v>73</v>
      </c>
      <c r="AY318" s="228" t="s">
        <v>165</v>
      </c>
    </row>
    <row r="319" spans="1:65" s="13" customFormat="1" ht="11.25">
      <c r="B319" s="209"/>
      <c r="C319" s="210"/>
      <c r="D319" s="211" t="s">
        <v>173</v>
      </c>
      <c r="E319" s="212" t="s">
        <v>1</v>
      </c>
      <c r="F319" s="213" t="s">
        <v>776</v>
      </c>
      <c r="G319" s="210"/>
      <c r="H319" s="212" t="s">
        <v>1</v>
      </c>
      <c r="I319" s="210"/>
      <c r="J319" s="210"/>
      <c r="K319" s="210"/>
      <c r="L319" s="214"/>
      <c r="M319" s="215"/>
      <c r="N319" s="216"/>
      <c r="O319" s="216"/>
      <c r="P319" s="216"/>
      <c r="Q319" s="216"/>
      <c r="R319" s="216"/>
      <c r="S319" s="216"/>
      <c r="T319" s="217"/>
      <c r="AT319" s="218" t="s">
        <v>173</v>
      </c>
      <c r="AU319" s="218" t="s">
        <v>94</v>
      </c>
      <c r="AV319" s="13" t="s">
        <v>81</v>
      </c>
      <c r="AW319" s="13" t="s">
        <v>29</v>
      </c>
      <c r="AX319" s="13" t="s">
        <v>73</v>
      </c>
      <c r="AY319" s="218" t="s">
        <v>165</v>
      </c>
    </row>
    <row r="320" spans="1:65" s="14" customFormat="1" ht="11.25">
      <c r="B320" s="219"/>
      <c r="C320" s="220"/>
      <c r="D320" s="211" t="s">
        <v>173</v>
      </c>
      <c r="E320" s="221" t="s">
        <v>1</v>
      </c>
      <c r="F320" s="222" t="s">
        <v>777</v>
      </c>
      <c r="G320" s="220"/>
      <c r="H320" s="223">
        <v>16.884</v>
      </c>
      <c r="I320" s="220"/>
      <c r="J320" s="220"/>
      <c r="K320" s="220"/>
      <c r="L320" s="224"/>
      <c r="M320" s="225"/>
      <c r="N320" s="226"/>
      <c r="O320" s="226"/>
      <c r="P320" s="226"/>
      <c r="Q320" s="226"/>
      <c r="R320" s="226"/>
      <c r="S320" s="226"/>
      <c r="T320" s="227"/>
      <c r="AT320" s="228" t="s">
        <v>173</v>
      </c>
      <c r="AU320" s="228" t="s">
        <v>94</v>
      </c>
      <c r="AV320" s="14" t="s">
        <v>94</v>
      </c>
      <c r="AW320" s="14" t="s">
        <v>29</v>
      </c>
      <c r="AX320" s="14" t="s">
        <v>73</v>
      </c>
      <c r="AY320" s="228" t="s">
        <v>165</v>
      </c>
    </row>
    <row r="321" spans="1:65" s="13" customFormat="1" ht="11.25">
      <c r="B321" s="209"/>
      <c r="C321" s="210"/>
      <c r="D321" s="211" t="s">
        <v>173</v>
      </c>
      <c r="E321" s="212" t="s">
        <v>1</v>
      </c>
      <c r="F321" s="213" t="s">
        <v>778</v>
      </c>
      <c r="G321" s="210"/>
      <c r="H321" s="212" t="s">
        <v>1</v>
      </c>
      <c r="I321" s="210"/>
      <c r="J321" s="210"/>
      <c r="K321" s="210"/>
      <c r="L321" s="214"/>
      <c r="M321" s="215"/>
      <c r="N321" s="216"/>
      <c r="O321" s="216"/>
      <c r="P321" s="216"/>
      <c r="Q321" s="216"/>
      <c r="R321" s="216"/>
      <c r="S321" s="216"/>
      <c r="T321" s="217"/>
      <c r="AT321" s="218" t="s">
        <v>173</v>
      </c>
      <c r="AU321" s="218" t="s">
        <v>94</v>
      </c>
      <c r="AV321" s="13" t="s">
        <v>81</v>
      </c>
      <c r="AW321" s="13" t="s">
        <v>29</v>
      </c>
      <c r="AX321" s="13" t="s">
        <v>73</v>
      </c>
      <c r="AY321" s="218" t="s">
        <v>165</v>
      </c>
    </row>
    <row r="322" spans="1:65" s="14" customFormat="1" ht="22.5">
      <c r="B322" s="219"/>
      <c r="C322" s="220"/>
      <c r="D322" s="211" t="s">
        <v>173</v>
      </c>
      <c r="E322" s="221" t="s">
        <v>1</v>
      </c>
      <c r="F322" s="222" t="s">
        <v>779</v>
      </c>
      <c r="G322" s="220"/>
      <c r="H322" s="223">
        <v>4.8819999999999997</v>
      </c>
      <c r="I322" s="220"/>
      <c r="J322" s="220"/>
      <c r="K322" s="220"/>
      <c r="L322" s="224"/>
      <c r="M322" s="225"/>
      <c r="N322" s="226"/>
      <c r="O322" s="226"/>
      <c r="P322" s="226"/>
      <c r="Q322" s="226"/>
      <c r="R322" s="226"/>
      <c r="S322" s="226"/>
      <c r="T322" s="227"/>
      <c r="AT322" s="228" t="s">
        <v>173</v>
      </c>
      <c r="AU322" s="228" t="s">
        <v>94</v>
      </c>
      <c r="AV322" s="14" t="s">
        <v>94</v>
      </c>
      <c r="AW322" s="14" t="s">
        <v>29</v>
      </c>
      <c r="AX322" s="14" t="s">
        <v>73</v>
      </c>
      <c r="AY322" s="228" t="s">
        <v>165</v>
      </c>
    </row>
    <row r="323" spans="1:65" s="13" customFormat="1" ht="11.25">
      <c r="B323" s="209"/>
      <c r="C323" s="210"/>
      <c r="D323" s="211" t="s">
        <v>173</v>
      </c>
      <c r="E323" s="212" t="s">
        <v>1</v>
      </c>
      <c r="F323" s="213" t="s">
        <v>253</v>
      </c>
      <c r="G323" s="210"/>
      <c r="H323" s="212" t="s">
        <v>1</v>
      </c>
      <c r="I323" s="210"/>
      <c r="J323" s="210"/>
      <c r="K323" s="210"/>
      <c r="L323" s="214"/>
      <c r="M323" s="215"/>
      <c r="N323" s="216"/>
      <c r="O323" s="216"/>
      <c r="P323" s="216"/>
      <c r="Q323" s="216"/>
      <c r="R323" s="216"/>
      <c r="S323" s="216"/>
      <c r="T323" s="217"/>
      <c r="AT323" s="218" t="s">
        <v>173</v>
      </c>
      <c r="AU323" s="218" t="s">
        <v>94</v>
      </c>
      <c r="AV323" s="13" t="s">
        <v>81</v>
      </c>
      <c r="AW323" s="13" t="s">
        <v>29</v>
      </c>
      <c r="AX323" s="13" t="s">
        <v>73</v>
      </c>
      <c r="AY323" s="218" t="s">
        <v>165</v>
      </c>
    </row>
    <row r="324" spans="1:65" s="14" customFormat="1" ht="11.25">
      <c r="B324" s="219"/>
      <c r="C324" s="220"/>
      <c r="D324" s="211" t="s">
        <v>173</v>
      </c>
      <c r="E324" s="221" t="s">
        <v>1</v>
      </c>
      <c r="F324" s="222" t="s">
        <v>780</v>
      </c>
      <c r="G324" s="220"/>
      <c r="H324" s="223">
        <v>11.781000000000001</v>
      </c>
      <c r="I324" s="220"/>
      <c r="J324" s="220"/>
      <c r="K324" s="220"/>
      <c r="L324" s="224"/>
      <c r="M324" s="225"/>
      <c r="N324" s="226"/>
      <c r="O324" s="226"/>
      <c r="P324" s="226"/>
      <c r="Q324" s="226"/>
      <c r="R324" s="226"/>
      <c r="S324" s="226"/>
      <c r="T324" s="227"/>
      <c r="AT324" s="228" t="s">
        <v>173</v>
      </c>
      <c r="AU324" s="228" t="s">
        <v>94</v>
      </c>
      <c r="AV324" s="14" t="s">
        <v>94</v>
      </c>
      <c r="AW324" s="14" t="s">
        <v>29</v>
      </c>
      <c r="AX324" s="14" t="s">
        <v>73</v>
      </c>
      <c r="AY324" s="228" t="s">
        <v>165</v>
      </c>
    </row>
    <row r="325" spans="1:65" s="13" customFormat="1" ht="11.25">
      <c r="B325" s="209"/>
      <c r="C325" s="210"/>
      <c r="D325" s="211" t="s">
        <v>173</v>
      </c>
      <c r="E325" s="212" t="s">
        <v>1</v>
      </c>
      <c r="F325" s="213" t="s">
        <v>781</v>
      </c>
      <c r="G325" s="210"/>
      <c r="H325" s="212" t="s">
        <v>1</v>
      </c>
      <c r="I325" s="210"/>
      <c r="J325" s="210"/>
      <c r="K325" s="210"/>
      <c r="L325" s="214"/>
      <c r="M325" s="215"/>
      <c r="N325" s="216"/>
      <c r="O325" s="216"/>
      <c r="P325" s="216"/>
      <c r="Q325" s="216"/>
      <c r="R325" s="216"/>
      <c r="S325" s="216"/>
      <c r="T325" s="217"/>
      <c r="AT325" s="218" t="s">
        <v>173</v>
      </c>
      <c r="AU325" s="218" t="s">
        <v>94</v>
      </c>
      <c r="AV325" s="13" t="s">
        <v>81</v>
      </c>
      <c r="AW325" s="13" t="s">
        <v>29</v>
      </c>
      <c r="AX325" s="13" t="s">
        <v>73</v>
      </c>
      <c r="AY325" s="218" t="s">
        <v>165</v>
      </c>
    </row>
    <row r="326" spans="1:65" s="14" customFormat="1" ht="11.25">
      <c r="B326" s="219"/>
      <c r="C326" s="220"/>
      <c r="D326" s="211" t="s">
        <v>173</v>
      </c>
      <c r="E326" s="221" t="s">
        <v>1</v>
      </c>
      <c r="F326" s="222" t="s">
        <v>782</v>
      </c>
      <c r="G326" s="220"/>
      <c r="H326" s="223">
        <v>4.8440000000000003</v>
      </c>
      <c r="I326" s="220"/>
      <c r="J326" s="220"/>
      <c r="K326" s="220"/>
      <c r="L326" s="224"/>
      <c r="M326" s="225"/>
      <c r="N326" s="226"/>
      <c r="O326" s="226"/>
      <c r="P326" s="226"/>
      <c r="Q326" s="226"/>
      <c r="R326" s="226"/>
      <c r="S326" s="226"/>
      <c r="T326" s="227"/>
      <c r="AT326" s="228" t="s">
        <v>173</v>
      </c>
      <c r="AU326" s="228" t="s">
        <v>94</v>
      </c>
      <c r="AV326" s="14" t="s">
        <v>94</v>
      </c>
      <c r="AW326" s="14" t="s">
        <v>29</v>
      </c>
      <c r="AX326" s="14" t="s">
        <v>73</v>
      </c>
      <c r="AY326" s="228" t="s">
        <v>165</v>
      </c>
    </row>
    <row r="327" spans="1:65" s="15" customFormat="1" ht="11.25">
      <c r="B327" s="229"/>
      <c r="C327" s="230"/>
      <c r="D327" s="211" t="s">
        <v>173</v>
      </c>
      <c r="E327" s="231" t="s">
        <v>1</v>
      </c>
      <c r="F327" s="232" t="s">
        <v>176</v>
      </c>
      <c r="G327" s="230"/>
      <c r="H327" s="233">
        <v>136.40199999999999</v>
      </c>
      <c r="I327" s="230"/>
      <c r="J327" s="230"/>
      <c r="K327" s="230"/>
      <c r="L327" s="234"/>
      <c r="M327" s="235"/>
      <c r="N327" s="236"/>
      <c r="O327" s="236"/>
      <c r="P327" s="236"/>
      <c r="Q327" s="236"/>
      <c r="R327" s="236"/>
      <c r="S327" s="236"/>
      <c r="T327" s="237"/>
      <c r="AT327" s="238" t="s">
        <v>173</v>
      </c>
      <c r="AU327" s="238" t="s">
        <v>94</v>
      </c>
      <c r="AV327" s="15" t="s">
        <v>171</v>
      </c>
      <c r="AW327" s="15" t="s">
        <v>29</v>
      </c>
      <c r="AX327" s="15" t="s">
        <v>81</v>
      </c>
      <c r="AY327" s="238" t="s">
        <v>165</v>
      </c>
    </row>
    <row r="328" spans="1:65" s="2" customFormat="1" ht="24.2" customHeight="1">
      <c r="A328" s="31"/>
      <c r="B328" s="32"/>
      <c r="C328" s="196" t="s">
        <v>377</v>
      </c>
      <c r="D328" s="196" t="s">
        <v>167</v>
      </c>
      <c r="E328" s="197" t="s">
        <v>804</v>
      </c>
      <c r="F328" s="198" t="s">
        <v>805</v>
      </c>
      <c r="G328" s="199" t="s">
        <v>170</v>
      </c>
      <c r="H328" s="200">
        <v>40.683999999999997</v>
      </c>
      <c r="I328" s="201">
        <v>4.2300000000000004</v>
      </c>
      <c r="J328" s="201">
        <f>ROUND(I328*H328,2)</f>
        <v>172.09</v>
      </c>
      <c r="K328" s="202"/>
      <c r="L328" s="36"/>
      <c r="M328" s="203" t="s">
        <v>1</v>
      </c>
      <c r="N328" s="204" t="s">
        <v>39</v>
      </c>
      <c r="O328" s="205">
        <v>0.152</v>
      </c>
      <c r="P328" s="205">
        <f>O328*H328</f>
        <v>6.1839679999999992</v>
      </c>
      <c r="Q328" s="205">
        <v>2.3000000000000001E-4</v>
      </c>
      <c r="R328" s="205">
        <f>Q328*H328</f>
        <v>9.3573200000000006E-3</v>
      </c>
      <c r="S328" s="205">
        <v>0</v>
      </c>
      <c r="T328" s="206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207" t="s">
        <v>171</v>
      </c>
      <c r="AT328" s="207" t="s">
        <v>167</v>
      </c>
      <c r="AU328" s="207" t="s">
        <v>94</v>
      </c>
      <c r="AY328" s="17" t="s">
        <v>165</v>
      </c>
      <c r="BE328" s="208">
        <f>IF(N328="základná",J328,0)</f>
        <v>0</v>
      </c>
      <c r="BF328" s="208">
        <f>IF(N328="znížená",J328,0)</f>
        <v>172.09</v>
      </c>
      <c r="BG328" s="208">
        <f>IF(N328="zákl. prenesená",J328,0)</f>
        <v>0</v>
      </c>
      <c r="BH328" s="208">
        <f>IF(N328="zníž. prenesená",J328,0)</f>
        <v>0</v>
      </c>
      <c r="BI328" s="208">
        <f>IF(N328="nulová",J328,0)</f>
        <v>0</v>
      </c>
      <c r="BJ328" s="17" t="s">
        <v>94</v>
      </c>
      <c r="BK328" s="208">
        <f>ROUND(I328*H328,2)</f>
        <v>172.09</v>
      </c>
      <c r="BL328" s="17" t="s">
        <v>171</v>
      </c>
      <c r="BM328" s="207" t="s">
        <v>806</v>
      </c>
    </row>
    <row r="329" spans="1:65" s="13" customFormat="1" ht="11.25">
      <c r="B329" s="209"/>
      <c r="C329" s="210"/>
      <c r="D329" s="211" t="s">
        <v>173</v>
      </c>
      <c r="E329" s="212" t="s">
        <v>1</v>
      </c>
      <c r="F329" s="213" t="s">
        <v>242</v>
      </c>
      <c r="G329" s="210"/>
      <c r="H329" s="212" t="s">
        <v>1</v>
      </c>
      <c r="I329" s="210"/>
      <c r="J329" s="210"/>
      <c r="K329" s="210"/>
      <c r="L329" s="214"/>
      <c r="M329" s="215"/>
      <c r="N329" s="216"/>
      <c r="O329" s="216"/>
      <c r="P329" s="216"/>
      <c r="Q329" s="216"/>
      <c r="R329" s="216"/>
      <c r="S329" s="216"/>
      <c r="T329" s="217"/>
      <c r="AT329" s="218" t="s">
        <v>173</v>
      </c>
      <c r="AU329" s="218" t="s">
        <v>94</v>
      </c>
      <c r="AV329" s="13" t="s">
        <v>81</v>
      </c>
      <c r="AW329" s="13" t="s">
        <v>29</v>
      </c>
      <c r="AX329" s="13" t="s">
        <v>73</v>
      </c>
      <c r="AY329" s="218" t="s">
        <v>165</v>
      </c>
    </row>
    <row r="330" spans="1:65" s="14" customFormat="1" ht="11.25">
      <c r="B330" s="219"/>
      <c r="C330" s="220"/>
      <c r="D330" s="211" t="s">
        <v>173</v>
      </c>
      <c r="E330" s="221" t="s">
        <v>1</v>
      </c>
      <c r="F330" s="222" t="s">
        <v>807</v>
      </c>
      <c r="G330" s="220"/>
      <c r="H330" s="223">
        <v>40.683999999999997</v>
      </c>
      <c r="I330" s="220"/>
      <c r="J330" s="220"/>
      <c r="K330" s="220"/>
      <c r="L330" s="224"/>
      <c r="M330" s="225"/>
      <c r="N330" s="226"/>
      <c r="O330" s="226"/>
      <c r="P330" s="226"/>
      <c r="Q330" s="226"/>
      <c r="R330" s="226"/>
      <c r="S330" s="226"/>
      <c r="T330" s="227"/>
      <c r="AT330" s="228" t="s">
        <v>173</v>
      </c>
      <c r="AU330" s="228" t="s">
        <v>94</v>
      </c>
      <c r="AV330" s="14" t="s">
        <v>94</v>
      </c>
      <c r="AW330" s="14" t="s">
        <v>29</v>
      </c>
      <c r="AX330" s="14" t="s">
        <v>73</v>
      </c>
      <c r="AY330" s="228" t="s">
        <v>165</v>
      </c>
    </row>
    <row r="331" spans="1:65" s="15" customFormat="1" ht="11.25">
      <c r="B331" s="229"/>
      <c r="C331" s="230"/>
      <c r="D331" s="211" t="s">
        <v>173</v>
      </c>
      <c r="E331" s="231" t="s">
        <v>1</v>
      </c>
      <c r="F331" s="232" t="s">
        <v>176</v>
      </c>
      <c r="G331" s="230"/>
      <c r="H331" s="233">
        <v>40.683999999999997</v>
      </c>
      <c r="I331" s="230"/>
      <c r="J331" s="230"/>
      <c r="K331" s="230"/>
      <c r="L331" s="234"/>
      <c r="M331" s="235"/>
      <c r="N331" s="236"/>
      <c r="O331" s="236"/>
      <c r="P331" s="236"/>
      <c r="Q331" s="236"/>
      <c r="R331" s="236"/>
      <c r="S331" s="236"/>
      <c r="T331" s="237"/>
      <c r="AT331" s="238" t="s">
        <v>173</v>
      </c>
      <c r="AU331" s="238" t="s">
        <v>94</v>
      </c>
      <c r="AV331" s="15" t="s">
        <v>171</v>
      </c>
      <c r="AW331" s="15" t="s">
        <v>29</v>
      </c>
      <c r="AX331" s="15" t="s">
        <v>81</v>
      </c>
      <c r="AY331" s="238" t="s">
        <v>165</v>
      </c>
    </row>
    <row r="332" spans="1:65" s="2" customFormat="1" ht="24.2" customHeight="1">
      <c r="A332" s="31"/>
      <c r="B332" s="32"/>
      <c r="C332" s="196" t="s">
        <v>381</v>
      </c>
      <c r="D332" s="196" t="s">
        <v>167</v>
      </c>
      <c r="E332" s="197" t="s">
        <v>808</v>
      </c>
      <c r="F332" s="198" t="s">
        <v>809</v>
      </c>
      <c r="G332" s="199" t="s">
        <v>170</v>
      </c>
      <c r="H332" s="200">
        <v>40.683999999999997</v>
      </c>
      <c r="I332" s="201">
        <v>19.059999999999999</v>
      </c>
      <c r="J332" s="201">
        <f>ROUND(I332*H332,2)</f>
        <v>775.44</v>
      </c>
      <c r="K332" s="202"/>
      <c r="L332" s="36"/>
      <c r="M332" s="203" t="s">
        <v>1</v>
      </c>
      <c r="N332" s="204" t="s">
        <v>39</v>
      </c>
      <c r="O332" s="205">
        <v>0.44866</v>
      </c>
      <c r="P332" s="205">
        <f>O332*H332</f>
        <v>18.253283440000001</v>
      </c>
      <c r="Q332" s="205">
        <v>3.2200000000000002E-3</v>
      </c>
      <c r="R332" s="205">
        <f>Q332*H332</f>
        <v>0.13100248</v>
      </c>
      <c r="S332" s="205">
        <v>0</v>
      </c>
      <c r="T332" s="206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207" t="s">
        <v>171</v>
      </c>
      <c r="AT332" s="207" t="s">
        <v>167</v>
      </c>
      <c r="AU332" s="207" t="s">
        <v>94</v>
      </c>
      <c r="AY332" s="17" t="s">
        <v>165</v>
      </c>
      <c r="BE332" s="208">
        <f>IF(N332="základná",J332,0)</f>
        <v>0</v>
      </c>
      <c r="BF332" s="208">
        <f>IF(N332="znížená",J332,0)</f>
        <v>775.44</v>
      </c>
      <c r="BG332" s="208">
        <f>IF(N332="zákl. prenesená",J332,0)</f>
        <v>0</v>
      </c>
      <c r="BH332" s="208">
        <f>IF(N332="zníž. prenesená",J332,0)</f>
        <v>0</v>
      </c>
      <c r="BI332" s="208">
        <f>IF(N332="nulová",J332,0)</f>
        <v>0</v>
      </c>
      <c r="BJ332" s="17" t="s">
        <v>94</v>
      </c>
      <c r="BK332" s="208">
        <f>ROUND(I332*H332,2)</f>
        <v>775.44</v>
      </c>
      <c r="BL332" s="17" t="s">
        <v>171</v>
      </c>
      <c r="BM332" s="207" t="s">
        <v>810</v>
      </c>
    </row>
    <row r="333" spans="1:65" s="2" customFormat="1" ht="24.2" customHeight="1">
      <c r="A333" s="31"/>
      <c r="B333" s="32"/>
      <c r="C333" s="196" t="s">
        <v>386</v>
      </c>
      <c r="D333" s="196" t="s">
        <v>167</v>
      </c>
      <c r="E333" s="197" t="s">
        <v>811</v>
      </c>
      <c r="F333" s="198" t="s">
        <v>812</v>
      </c>
      <c r="G333" s="199" t="s">
        <v>170</v>
      </c>
      <c r="H333" s="200">
        <v>40.683999999999997</v>
      </c>
      <c r="I333" s="201">
        <v>10.15</v>
      </c>
      <c r="J333" s="201">
        <f>ROUND(I333*H333,2)</f>
        <v>412.94</v>
      </c>
      <c r="K333" s="202"/>
      <c r="L333" s="36"/>
      <c r="M333" s="203" t="s">
        <v>1</v>
      </c>
      <c r="N333" s="204" t="s">
        <v>39</v>
      </c>
      <c r="O333" s="205">
        <v>0.22106000000000001</v>
      </c>
      <c r="P333" s="205">
        <f>O333*H333</f>
        <v>8.9936050400000003</v>
      </c>
      <c r="Q333" s="205">
        <v>5.1539999999999997E-3</v>
      </c>
      <c r="R333" s="205">
        <f>Q333*H333</f>
        <v>0.20968533599999997</v>
      </c>
      <c r="S333" s="205">
        <v>0</v>
      </c>
      <c r="T333" s="206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207" t="s">
        <v>171</v>
      </c>
      <c r="AT333" s="207" t="s">
        <v>167</v>
      </c>
      <c r="AU333" s="207" t="s">
        <v>94</v>
      </c>
      <c r="AY333" s="17" t="s">
        <v>165</v>
      </c>
      <c r="BE333" s="208">
        <f>IF(N333="základná",J333,0)</f>
        <v>0</v>
      </c>
      <c r="BF333" s="208">
        <f>IF(N333="znížená",J333,0)</f>
        <v>412.94</v>
      </c>
      <c r="BG333" s="208">
        <f>IF(N333="zákl. prenesená",J333,0)</f>
        <v>0</v>
      </c>
      <c r="BH333" s="208">
        <f>IF(N333="zníž. prenesená",J333,0)</f>
        <v>0</v>
      </c>
      <c r="BI333" s="208">
        <f>IF(N333="nulová",J333,0)</f>
        <v>0</v>
      </c>
      <c r="BJ333" s="17" t="s">
        <v>94</v>
      </c>
      <c r="BK333" s="208">
        <f>ROUND(I333*H333,2)</f>
        <v>412.94</v>
      </c>
      <c r="BL333" s="17" t="s">
        <v>171</v>
      </c>
      <c r="BM333" s="207" t="s">
        <v>813</v>
      </c>
    </row>
    <row r="334" spans="1:65" s="2" customFormat="1" ht="24.2" customHeight="1">
      <c r="A334" s="31"/>
      <c r="B334" s="32"/>
      <c r="C334" s="196" t="s">
        <v>390</v>
      </c>
      <c r="D334" s="196" t="s">
        <v>167</v>
      </c>
      <c r="E334" s="197" t="s">
        <v>814</v>
      </c>
      <c r="F334" s="198" t="s">
        <v>815</v>
      </c>
      <c r="G334" s="199" t="s">
        <v>170</v>
      </c>
      <c r="H334" s="200">
        <v>813.53899999999999</v>
      </c>
      <c r="I334" s="201">
        <v>3.1</v>
      </c>
      <c r="J334" s="201">
        <f>ROUND(I334*H334,2)</f>
        <v>2521.9699999999998</v>
      </c>
      <c r="K334" s="202"/>
      <c r="L334" s="36"/>
      <c r="M334" s="203" t="s">
        <v>1</v>
      </c>
      <c r="N334" s="204" t="s">
        <v>39</v>
      </c>
      <c r="O334" s="205">
        <v>9.1999999999999998E-2</v>
      </c>
      <c r="P334" s="205">
        <f>O334*H334</f>
        <v>74.845587999999992</v>
      </c>
      <c r="Q334" s="205">
        <v>2.3000000000000001E-4</v>
      </c>
      <c r="R334" s="205">
        <f>Q334*H334</f>
        <v>0.18711396999999999</v>
      </c>
      <c r="S334" s="205">
        <v>0</v>
      </c>
      <c r="T334" s="206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207" t="s">
        <v>171</v>
      </c>
      <c r="AT334" s="207" t="s">
        <v>167</v>
      </c>
      <c r="AU334" s="207" t="s">
        <v>94</v>
      </c>
      <c r="AY334" s="17" t="s">
        <v>165</v>
      </c>
      <c r="BE334" s="208">
        <f>IF(N334="základná",J334,0)</f>
        <v>0</v>
      </c>
      <c r="BF334" s="208">
        <f>IF(N334="znížená",J334,0)</f>
        <v>2521.9699999999998</v>
      </c>
      <c r="BG334" s="208">
        <f>IF(N334="zákl. prenesená",J334,0)</f>
        <v>0</v>
      </c>
      <c r="BH334" s="208">
        <f>IF(N334="zníž. prenesená",J334,0)</f>
        <v>0</v>
      </c>
      <c r="BI334" s="208">
        <f>IF(N334="nulová",J334,0)</f>
        <v>0</v>
      </c>
      <c r="BJ334" s="17" t="s">
        <v>94</v>
      </c>
      <c r="BK334" s="208">
        <f>ROUND(I334*H334,2)</f>
        <v>2521.9699999999998</v>
      </c>
      <c r="BL334" s="17" t="s">
        <v>171</v>
      </c>
      <c r="BM334" s="207" t="s">
        <v>816</v>
      </c>
    </row>
    <row r="335" spans="1:65" s="13" customFormat="1" ht="11.25">
      <c r="B335" s="209"/>
      <c r="C335" s="210"/>
      <c r="D335" s="211" t="s">
        <v>173</v>
      </c>
      <c r="E335" s="212" t="s">
        <v>1</v>
      </c>
      <c r="F335" s="213" t="s">
        <v>817</v>
      </c>
      <c r="G335" s="210"/>
      <c r="H335" s="212" t="s">
        <v>1</v>
      </c>
      <c r="I335" s="210"/>
      <c r="J335" s="210"/>
      <c r="K335" s="210"/>
      <c r="L335" s="214"/>
      <c r="M335" s="215"/>
      <c r="N335" s="216"/>
      <c r="O335" s="216"/>
      <c r="P335" s="216"/>
      <c r="Q335" s="216"/>
      <c r="R335" s="216"/>
      <c r="S335" s="216"/>
      <c r="T335" s="217"/>
      <c r="AT335" s="218" t="s">
        <v>173</v>
      </c>
      <c r="AU335" s="218" t="s">
        <v>94</v>
      </c>
      <c r="AV335" s="13" t="s">
        <v>81</v>
      </c>
      <c r="AW335" s="13" t="s">
        <v>29</v>
      </c>
      <c r="AX335" s="13" t="s">
        <v>73</v>
      </c>
      <c r="AY335" s="218" t="s">
        <v>165</v>
      </c>
    </row>
    <row r="336" spans="1:65" s="14" customFormat="1" ht="11.25">
      <c r="B336" s="219"/>
      <c r="C336" s="220"/>
      <c r="D336" s="211" t="s">
        <v>173</v>
      </c>
      <c r="E336" s="221" t="s">
        <v>1</v>
      </c>
      <c r="F336" s="222" t="s">
        <v>818</v>
      </c>
      <c r="G336" s="220"/>
      <c r="H336" s="223">
        <v>78.858000000000004</v>
      </c>
      <c r="I336" s="220"/>
      <c r="J336" s="220"/>
      <c r="K336" s="220"/>
      <c r="L336" s="224"/>
      <c r="M336" s="225"/>
      <c r="N336" s="226"/>
      <c r="O336" s="226"/>
      <c r="P336" s="226"/>
      <c r="Q336" s="226"/>
      <c r="R336" s="226"/>
      <c r="S336" s="226"/>
      <c r="T336" s="227"/>
      <c r="AT336" s="228" t="s">
        <v>173</v>
      </c>
      <c r="AU336" s="228" t="s">
        <v>94</v>
      </c>
      <c r="AV336" s="14" t="s">
        <v>94</v>
      </c>
      <c r="AW336" s="14" t="s">
        <v>29</v>
      </c>
      <c r="AX336" s="14" t="s">
        <v>73</v>
      </c>
      <c r="AY336" s="228" t="s">
        <v>165</v>
      </c>
    </row>
    <row r="337" spans="2:51" s="14" customFormat="1" ht="11.25">
      <c r="B337" s="219"/>
      <c r="C337" s="220"/>
      <c r="D337" s="211" t="s">
        <v>173</v>
      </c>
      <c r="E337" s="221" t="s">
        <v>1</v>
      </c>
      <c r="F337" s="222" t="s">
        <v>819</v>
      </c>
      <c r="G337" s="220"/>
      <c r="H337" s="223">
        <v>-0.95499999999999996</v>
      </c>
      <c r="I337" s="220"/>
      <c r="J337" s="220"/>
      <c r="K337" s="220"/>
      <c r="L337" s="224"/>
      <c r="M337" s="225"/>
      <c r="N337" s="226"/>
      <c r="O337" s="226"/>
      <c r="P337" s="226"/>
      <c r="Q337" s="226"/>
      <c r="R337" s="226"/>
      <c r="S337" s="226"/>
      <c r="T337" s="227"/>
      <c r="AT337" s="228" t="s">
        <v>173</v>
      </c>
      <c r="AU337" s="228" t="s">
        <v>94</v>
      </c>
      <c r="AV337" s="14" t="s">
        <v>94</v>
      </c>
      <c r="AW337" s="14" t="s">
        <v>29</v>
      </c>
      <c r="AX337" s="14" t="s">
        <v>73</v>
      </c>
      <c r="AY337" s="228" t="s">
        <v>165</v>
      </c>
    </row>
    <row r="338" spans="2:51" s="13" customFormat="1" ht="11.25">
      <c r="B338" s="209"/>
      <c r="C338" s="210"/>
      <c r="D338" s="211" t="s">
        <v>173</v>
      </c>
      <c r="E338" s="212" t="s">
        <v>1</v>
      </c>
      <c r="F338" s="213" t="s">
        <v>820</v>
      </c>
      <c r="G338" s="210"/>
      <c r="H338" s="212" t="s">
        <v>1</v>
      </c>
      <c r="I338" s="210"/>
      <c r="J338" s="210"/>
      <c r="K338" s="210"/>
      <c r="L338" s="214"/>
      <c r="M338" s="215"/>
      <c r="N338" s="216"/>
      <c r="O338" s="216"/>
      <c r="P338" s="216"/>
      <c r="Q338" s="216"/>
      <c r="R338" s="216"/>
      <c r="S338" s="216"/>
      <c r="T338" s="217"/>
      <c r="AT338" s="218" t="s">
        <v>173</v>
      </c>
      <c r="AU338" s="218" t="s">
        <v>94</v>
      </c>
      <c r="AV338" s="13" t="s">
        <v>81</v>
      </c>
      <c r="AW338" s="13" t="s">
        <v>29</v>
      </c>
      <c r="AX338" s="13" t="s">
        <v>73</v>
      </c>
      <c r="AY338" s="218" t="s">
        <v>165</v>
      </c>
    </row>
    <row r="339" spans="2:51" s="14" customFormat="1" ht="11.25">
      <c r="B339" s="219"/>
      <c r="C339" s="220"/>
      <c r="D339" s="211" t="s">
        <v>173</v>
      </c>
      <c r="E339" s="221" t="s">
        <v>1</v>
      </c>
      <c r="F339" s="222" t="s">
        <v>821</v>
      </c>
      <c r="G339" s="220"/>
      <c r="H339" s="223">
        <v>51.941000000000003</v>
      </c>
      <c r="I339" s="220"/>
      <c r="J339" s="220"/>
      <c r="K339" s="220"/>
      <c r="L339" s="224"/>
      <c r="M339" s="225"/>
      <c r="N339" s="226"/>
      <c r="O339" s="226"/>
      <c r="P339" s="226"/>
      <c r="Q339" s="226"/>
      <c r="R339" s="226"/>
      <c r="S339" s="226"/>
      <c r="T339" s="227"/>
      <c r="AT339" s="228" t="s">
        <v>173</v>
      </c>
      <c r="AU339" s="228" t="s">
        <v>94</v>
      </c>
      <c r="AV339" s="14" t="s">
        <v>94</v>
      </c>
      <c r="AW339" s="14" t="s">
        <v>29</v>
      </c>
      <c r="AX339" s="14" t="s">
        <v>73</v>
      </c>
      <c r="AY339" s="228" t="s">
        <v>165</v>
      </c>
    </row>
    <row r="340" spans="2:51" s="14" customFormat="1" ht="11.25">
      <c r="B340" s="219"/>
      <c r="C340" s="220"/>
      <c r="D340" s="211" t="s">
        <v>173</v>
      </c>
      <c r="E340" s="221" t="s">
        <v>1</v>
      </c>
      <c r="F340" s="222" t="s">
        <v>822</v>
      </c>
      <c r="G340" s="220"/>
      <c r="H340" s="223">
        <v>22.225999999999999</v>
      </c>
      <c r="I340" s="220"/>
      <c r="J340" s="220"/>
      <c r="K340" s="220"/>
      <c r="L340" s="224"/>
      <c r="M340" s="225"/>
      <c r="N340" s="226"/>
      <c r="O340" s="226"/>
      <c r="P340" s="226"/>
      <c r="Q340" s="226"/>
      <c r="R340" s="226"/>
      <c r="S340" s="226"/>
      <c r="T340" s="227"/>
      <c r="AT340" s="228" t="s">
        <v>173</v>
      </c>
      <c r="AU340" s="228" t="s">
        <v>94</v>
      </c>
      <c r="AV340" s="14" t="s">
        <v>94</v>
      </c>
      <c r="AW340" s="14" t="s">
        <v>29</v>
      </c>
      <c r="AX340" s="14" t="s">
        <v>73</v>
      </c>
      <c r="AY340" s="228" t="s">
        <v>165</v>
      </c>
    </row>
    <row r="341" spans="2:51" s="14" customFormat="1" ht="11.25">
      <c r="B341" s="219"/>
      <c r="C341" s="220"/>
      <c r="D341" s="211" t="s">
        <v>173</v>
      </c>
      <c r="E341" s="221" t="s">
        <v>1</v>
      </c>
      <c r="F341" s="222" t="s">
        <v>823</v>
      </c>
      <c r="G341" s="220"/>
      <c r="H341" s="223">
        <v>34.630000000000003</v>
      </c>
      <c r="I341" s="220"/>
      <c r="J341" s="220"/>
      <c r="K341" s="220"/>
      <c r="L341" s="224"/>
      <c r="M341" s="225"/>
      <c r="N341" s="226"/>
      <c r="O341" s="226"/>
      <c r="P341" s="226"/>
      <c r="Q341" s="226"/>
      <c r="R341" s="226"/>
      <c r="S341" s="226"/>
      <c r="T341" s="227"/>
      <c r="AT341" s="228" t="s">
        <v>173</v>
      </c>
      <c r="AU341" s="228" t="s">
        <v>94</v>
      </c>
      <c r="AV341" s="14" t="s">
        <v>94</v>
      </c>
      <c r="AW341" s="14" t="s">
        <v>29</v>
      </c>
      <c r="AX341" s="14" t="s">
        <v>73</v>
      </c>
      <c r="AY341" s="228" t="s">
        <v>165</v>
      </c>
    </row>
    <row r="342" spans="2:51" s="14" customFormat="1" ht="11.25">
      <c r="B342" s="219"/>
      <c r="C342" s="220"/>
      <c r="D342" s="211" t="s">
        <v>173</v>
      </c>
      <c r="E342" s="221" t="s">
        <v>1</v>
      </c>
      <c r="F342" s="222" t="s">
        <v>824</v>
      </c>
      <c r="G342" s="220"/>
      <c r="H342" s="223">
        <v>349.96800000000002</v>
      </c>
      <c r="I342" s="220"/>
      <c r="J342" s="220"/>
      <c r="K342" s="220"/>
      <c r="L342" s="224"/>
      <c r="M342" s="225"/>
      <c r="N342" s="226"/>
      <c r="O342" s="226"/>
      <c r="P342" s="226"/>
      <c r="Q342" s="226"/>
      <c r="R342" s="226"/>
      <c r="S342" s="226"/>
      <c r="T342" s="227"/>
      <c r="AT342" s="228" t="s">
        <v>173</v>
      </c>
      <c r="AU342" s="228" t="s">
        <v>94</v>
      </c>
      <c r="AV342" s="14" t="s">
        <v>94</v>
      </c>
      <c r="AW342" s="14" t="s">
        <v>29</v>
      </c>
      <c r="AX342" s="14" t="s">
        <v>73</v>
      </c>
      <c r="AY342" s="228" t="s">
        <v>165</v>
      </c>
    </row>
    <row r="343" spans="2:51" s="14" customFormat="1" ht="11.25">
      <c r="B343" s="219"/>
      <c r="C343" s="220"/>
      <c r="D343" s="211" t="s">
        <v>173</v>
      </c>
      <c r="E343" s="221" t="s">
        <v>1</v>
      </c>
      <c r="F343" s="222" t="s">
        <v>825</v>
      </c>
      <c r="G343" s="220"/>
      <c r="H343" s="223">
        <v>23.84</v>
      </c>
      <c r="I343" s="220"/>
      <c r="J343" s="220"/>
      <c r="K343" s="220"/>
      <c r="L343" s="224"/>
      <c r="M343" s="225"/>
      <c r="N343" s="226"/>
      <c r="O343" s="226"/>
      <c r="P343" s="226"/>
      <c r="Q343" s="226"/>
      <c r="R343" s="226"/>
      <c r="S343" s="226"/>
      <c r="T343" s="227"/>
      <c r="AT343" s="228" t="s">
        <v>173</v>
      </c>
      <c r="AU343" s="228" t="s">
        <v>94</v>
      </c>
      <c r="AV343" s="14" t="s">
        <v>94</v>
      </c>
      <c r="AW343" s="14" t="s">
        <v>29</v>
      </c>
      <c r="AX343" s="14" t="s">
        <v>73</v>
      </c>
      <c r="AY343" s="228" t="s">
        <v>165</v>
      </c>
    </row>
    <row r="344" spans="2:51" s="14" customFormat="1" ht="11.25">
      <c r="B344" s="219"/>
      <c r="C344" s="220"/>
      <c r="D344" s="211" t="s">
        <v>173</v>
      </c>
      <c r="E344" s="221" t="s">
        <v>1</v>
      </c>
      <c r="F344" s="222" t="s">
        <v>826</v>
      </c>
      <c r="G344" s="220"/>
      <c r="H344" s="223">
        <v>18.241</v>
      </c>
      <c r="I344" s="220"/>
      <c r="J344" s="220"/>
      <c r="K344" s="220"/>
      <c r="L344" s="224"/>
      <c r="M344" s="225"/>
      <c r="N344" s="226"/>
      <c r="O344" s="226"/>
      <c r="P344" s="226"/>
      <c r="Q344" s="226"/>
      <c r="R344" s="226"/>
      <c r="S344" s="226"/>
      <c r="T344" s="227"/>
      <c r="AT344" s="228" t="s">
        <v>173</v>
      </c>
      <c r="AU344" s="228" t="s">
        <v>94</v>
      </c>
      <c r="AV344" s="14" t="s">
        <v>94</v>
      </c>
      <c r="AW344" s="14" t="s">
        <v>29</v>
      </c>
      <c r="AX344" s="14" t="s">
        <v>73</v>
      </c>
      <c r="AY344" s="228" t="s">
        <v>165</v>
      </c>
    </row>
    <row r="345" spans="2:51" s="14" customFormat="1" ht="11.25">
      <c r="B345" s="219"/>
      <c r="C345" s="220"/>
      <c r="D345" s="211" t="s">
        <v>173</v>
      </c>
      <c r="E345" s="221" t="s">
        <v>1</v>
      </c>
      <c r="F345" s="222" t="s">
        <v>827</v>
      </c>
      <c r="G345" s="220"/>
      <c r="H345" s="223">
        <v>65.700999999999993</v>
      </c>
      <c r="I345" s="220"/>
      <c r="J345" s="220"/>
      <c r="K345" s="220"/>
      <c r="L345" s="224"/>
      <c r="M345" s="225"/>
      <c r="N345" s="226"/>
      <c r="O345" s="226"/>
      <c r="P345" s="226"/>
      <c r="Q345" s="226"/>
      <c r="R345" s="226"/>
      <c r="S345" s="226"/>
      <c r="T345" s="227"/>
      <c r="AT345" s="228" t="s">
        <v>173</v>
      </c>
      <c r="AU345" s="228" t="s">
        <v>94</v>
      </c>
      <c r="AV345" s="14" t="s">
        <v>94</v>
      </c>
      <c r="AW345" s="14" t="s">
        <v>29</v>
      </c>
      <c r="AX345" s="14" t="s">
        <v>73</v>
      </c>
      <c r="AY345" s="228" t="s">
        <v>165</v>
      </c>
    </row>
    <row r="346" spans="2:51" s="14" customFormat="1" ht="11.25">
      <c r="B346" s="219"/>
      <c r="C346" s="220"/>
      <c r="D346" s="211" t="s">
        <v>173</v>
      </c>
      <c r="E346" s="221" t="s">
        <v>1</v>
      </c>
      <c r="F346" s="222" t="s">
        <v>828</v>
      </c>
      <c r="G346" s="220"/>
      <c r="H346" s="223">
        <v>107.694</v>
      </c>
      <c r="I346" s="220"/>
      <c r="J346" s="220"/>
      <c r="K346" s="220"/>
      <c r="L346" s="224"/>
      <c r="M346" s="225"/>
      <c r="N346" s="226"/>
      <c r="O346" s="226"/>
      <c r="P346" s="226"/>
      <c r="Q346" s="226"/>
      <c r="R346" s="226"/>
      <c r="S346" s="226"/>
      <c r="T346" s="227"/>
      <c r="AT346" s="228" t="s">
        <v>173</v>
      </c>
      <c r="AU346" s="228" t="s">
        <v>94</v>
      </c>
      <c r="AV346" s="14" t="s">
        <v>94</v>
      </c>
      <c r="AW346" s="14" t="s">
        <v>29</v>
      </c>
      <c r="AX346" s="14" t="s">
        <v>73</v>
      </c>
      <c r="AY346" s="228" t="s">
        <v>165</v>
      </c>
    </row>
    <row r="347" spans="2:51" s="13" customFormat="1" ht="11.25">
      <c r="B347" s="209"/>
      <c r="C347" s="210"/>
      <c r="D347" s="211" t="s">
        <v>173</v>
      </c>
      <c r="E347" s="212" t="s">
        <v>1</v>
      </c>
      <c r="F347" s="213" t="s">
        <v>829</v>
      </c>
      <c r="G347" s="210"/>
      <c r="H347" s="212" t="s">
        <v>1</v>
      </c>
      <c r="I347" s="210"/>
      <c r="J347" s="210"/>
      <c r="K347" s="210"/>
      <c r="L347" s="214"/>
      <c r="M347" s="215"/>
      <c r="N347" s="216"/>
      <c r="O347" s="216"/>
      <c r="P347" s="216"/>
      <c r="Q347" s="216"/>
      <c r="R347" s="216"/>
      <c r="S347" s="216"/>
      <c r="T347" s="217"/>
      <c r="AT347" s="218" t="s">
        <v>173</v>
      </c>
      <c r="AU347" s="218" t="s">
        <v>94</v>
      </c>
      <c r="AV347" s="13" t="s">
        <v>81</v>
      </c>
      <c r="AW347" s="13" t="s">
        <v>29</v>
      </c>
      <c r="AX347" s="13" t="s">
        <v>73</v>
      </c>
      <c r="AY347" s="218" t="s">
        <v>165</v>
      </c>
    </row>
    <row r="348" spans="2:51" s="14" customFormat="1" ht="11.25">
      <c r="B348" s="219"/>
      <c r="C348" s="220"/>
      <c r="D348" s="211" t="s">
        <v>173</v>
      </c>
      <c r="E348" s="221" t="s">
        <v>1</v>
      </c>
      <c r="F348" s="222" t="s">
        <v>830</v>
      </c>
      <c r="G348" s="220"/>
      <c r="H348" s="223">
        <v>9.2159999999999993</v>
      </c>
      <c r="I348" s="220"/>
      <c r="J348" s="220"/>
      <c r="K348" s="220"/>
      <c r="L348" s="224"/>
      <c r="M348" s="225"/>
      <c r="N348" s="226"/>
      <c r="O348" s="226"/>
      <c r="P348" s="226"/>
      <c r="Q348" s="226"/>
      <c r="R348" s="226"/>
      <c r="S348" s="226"/>
      <c r="T348" s="227"/>
      <c r="AT348" s="228" t="s">
        <v>173</v>
      </c>
      <c r="AU348" s="228" t="s">
        <v>94</v>
      </c>
      <c r="AV348" s="14" t="s">
        <v>94</v>
      </c>
      <c r="AW348" s="14" t="s">
        <v>29</v>
      </c>
      <c r="AX348" s="14" t="s">
        <v>73</v>
      </c>
      <c r="AY348" s="228" t="s">
        <v>165</v>
      </c>
    </row>
    <row r="349" spans="2:51" s="14" customFormat="1" ht="11.25">
      <c r="B349" s="219"/>
      <c r="C349" s="220"/>
      <c r="D349" s="211" t="s">
        <v>173</v>
      </c>
      <c r="E349" s="221" t="s">
        <v>1</v>
      </c>
      <c r="F349" s="222" t="s">
        <v>831</v>
      </c>
      <c r="G349" s="220"/>
      <c r="H349" s="223">
        <v>3.5459999999999998</v>
      </c>
      <c r="I349" s="220"/>
      <c r="J349" s="220"/>
      <c r="K349" s="220"/>
      <c r="L349" s="224"/>
      <c r="M349" s="225"/>
      <c r="N349" s="226"/>
      <c r="O349" s="226"/>
      <c r="P349" s="226"/>
      <c r="Q349" s="226"/>
      <c r="R349" s="226"/>
      <c r="S349" s="226"/>
      <c r="T349" s="227"/>
      <c r="AT349" s="228" t="s">
        <v>173</v>
      </c>
      <c r="AU349" s="228" t="s">
        <v>94</v>
      </c>
      <c r="AV349" s="14" t="s">
        <v>94</v>
      </c>
      <c r="AW349" s="14" t="s">
        <v>29</v>
      </c>
      <c r="AX349" s="14" t="s">
        <v>73</v>
      </c>
      <c r="AY349" s="228" t="s">
        <v>165</v>
      </c>
    </row>
    <row r="350" spans="2:51" s="14" customFormat="1" ht="11.25">
      <c r="B350" s="219"/>
      <c r="C350" s="220"/>
      <c r="D350" s="211" t="s">
        <v>173</v>
      </c>
      <c r="E350" s="221" t="s">
        <v>1</v>
      </c>
      <c r="F350" s="222" t="s">
        <v>832</v>
      </c>
      <c r="G350" s="220"/>
      <c r="H350" s="223">
        <v>4.6769999999999996</v>
      </c>
      <c r="I350" s="220"/>
      <c r="J350" s="220"/>
      <c r="K350" s="220"/>
      <c r="L350" s="224"/>
      <c r="M350" s="225"/>
      <c r="N350" s="226"/>
      <c r="O350" s="226"/>
      <c r="P350" s="226"/>
      <c r="Q350" s="226"/>
      <c r="R350" s="226"/>
      <c r="S350" s="226"/>
      <c r="T350" s="227"/>
      <c r="AT350" s="228" t="s">
        <v>173</v>
      </c>
      <c r="AU350" s="228" t="s">
        <v>94</v>
      </c>
      <c r="AV350" s="14" t="s">
        <v>94</v>
      </c>
      <c r="AW350" s="14" t="s">
        <v>29</v>
      </c>
      <c r="AX350" s="14" t="s">
        <v>73</v>
      </c>
      <c r="AY350" s="228" t="s">
        <v>165</v>
      </c>
    </row>
    <row r="351" spans="2:51" s="13" customFormat="1" ht="11.25">
      <c r="B351" s="209"/>
      <c r="C351" s="210"/>
      <c r="D351" s="211" t="s">
        <v>173</v>
      </c>
      <c r="E351" s="212" t="s">
        <v>1</v>
      </c>
      <c r="F351" s="213" t="s">
        <v>833</v>
      </c>
      <c r="G351" s="210"/>
      <c r="H351" s="212" t="s">
        <v>1</v>
      </c>
      <c r="I351" s="210"/>
      <c r="J351" s="210"/>
      <c r="K351" s="210"/>
      <c r="L351" s="214"/>
      <c r="M351" s="215"/>
      <c r="N351" s="216"/>
      <c r="O351" s="216"/>
      <c r="P351" s="216"/>
      <c r="Q351" s="216"/>
      <c r="R351" s="216"/>
      <c r="S351" s="216"/>
      <c r="T351" s="217"/>
      <c r="AT351" s="218" t="s">
        <v>173</v>
      </c>
      <c r="AU351" s="218" t="s">
        <v>94</v>
      </c>
      <c r="AV351" s="13" t="s">
        <v>81</v>
      </c>
      <c r="AW351" s="13" t="s">
        <v>29</v>
      </c>
      <c r="AX351" s="13" t="s">
        <v>73</v>
      </c>
      <c r="AY351" s="218" t="s">
        <v>165</v>
      </c>
    </row>
    <row r="352" spans="2:51" s="14" customFormat="1" ht="22.5">
      <c r="B352" s="219"/>
      <c r="C352" s="220"/>
      <c r="D352" s="211" t="s">
        <v>173</v>
      </c>
      <c r="E352" s="221" t="s">
        <v>1</v>
      </c>
      <c r="F352" s="222" t="s">
        <v>834</v>
      </c>
      <c r="G352" s="220"/>
      <c r="H352" s="223">
        <v>111.526</v>
      </c>
      <c r="I352" s="220"/>
      <c r="J352" s="220"/>
      <c r="K352" s="220"/>
      <c r="L352" s="224"/>
      <c r="M352" s="225"/>
      <c r="N352" s="226"/>
      <c r="O352" s="226"/>
      <c r="P352" s="226"/>
      <c r="Q352" s="226"/>
      <c r="R352" s="226"/>
      <c r="S352" s="226"/>
      <c r="T352" s="227"/>
      <c r="AT352" s="228" t="s">
        <v>173</v>
      </c>
      <c r="AU352" s="228" t="s">
        <v>94</v>
      </c>
      <c r="AV352" s="14" t="s">
        <v>94</v>
      </c>
      <c r="AW352" s="14" t="s">
        <v>29</v>
      </c>
      <c r="AX352" s="14" t="s">
        <v>73</v>
      </c>
      <c r="AY352" s="228" t="s">
        <v>165</v>
      </c>
    </row>
    <row r="353" spans="1:65" s="13" customFormat="1" ht="11.25">
      <c r="B353" s="209"/>
      <c r="C353" s="210"/>
      <c r="D353" s="211" t="s">
        <v>173</v>
      </c>
      <c r="E353" s="212" t="s">
        <v>1</v>
      </c>
      <c r="F353" s="213" t="s">
        <v>835</v>
      </c>
      <c r="G353" s="210"/>
      <c r="H353" s="212" t="s">
        <v>1</v>
      </c>
      <c r="I353" s="210"/>
      <c r="J353" s="210"/>
      <c r="K353" s="210"/>
      <c r="L353" s="214"/>
      <c r="M353" s="215"/>
      <c r="N353" s="216"/>
      <c r="O353" s="216"/>
      <c r="P353" s="216"/>
      <c r="Q353" s="216"/>
      <c r="R353" s="216"/>
      <c r="S353" s="216"/>
      <c r="T353" s="217"/>
      <c r="AT353" s="218" t="s">
        <v>173</v>
      </c>
      <c r="AU353" s="218" t="s">
        <v>94</v>
      </c>
      <c r="AV353" s="13" t="s">
        <v>81</v>
      </c>
      <c r="AW353" s="13" t="s">
        <v>29</v>
      </c>
      <c r="AX353" s="13" t="s">
        <v>73</v>
      </c>
      <c r="AY353" s="218" t="s">
        <v>165</v>
      </c>
    </row>
    <row r="354" spans="1:65" s="14" customFormat="1" ht="45">
      <c r="B354" s="219"/>
      <c r="C354" s="220"/>
      <c r="D354" s="211" t="s">
        <v>173</v>
      </c>
      <c r="E354" s="221" t="s">
        <v>1</v>
      </c>
      <c r="F354" s="222" t="s">
        <v>836</v>
      </c>
      <c r="G354" s="220"/>
      <c r="H354" s="223">
        <v>-51.856000000000002</v>
      </c>
      <c r="I354" s="220"/>
      <c r="J354" s="220"/>
      <c r="K354" s="220"/>
      <c r="L354" s="224"/>
      <c r="M354" s="225"/>
      <c r="N354" s="226"/>
      <c r="O354" s="226"/>
      <c r="P354" s="226"/>
      <c r="Q354" s="226"/>
      <c r="R354" s="226"/>
      <c r="S354" s="226"/>
      <c r="T354" s="227"/>
      <c r="AT354" s="228" t="s">
        <v>173</v>
      </c>
      <c r="AU354" s="228" t="s">
        <v>94</v>
      </c>
      <c r="AV354" s="14" t="s">
        <v>94</v>
      </c>
      <c r="AW354" s="14" t="s">
        <v>29</v>
      </c>
      <c r="AX354" s="14" t="s">
        <v>73</v>
      </c>
      <c r="AY354" s="228" t="s">
        <v>165</v>
      </c>
    </row>
    <row r="355" spans="1:65" s="14" customFormat="1" ht="11.25">
      <c r="B355" s="219"/>
      <c r="C355" s="220"/>
      <c r="D355" s="211" t="s">
        <v>173</v>
      </c>
      <c r="E355" s="221" t="s">
        <v>1</v>
      </c>
      <c r="F355" s="222" t="s">
        <v>837</v>
      </c>
      <c r="G355" s="220"/>
      <c r="H355" s="223">
        <v>-15.714</v>
      </c>
      <c r="I355" s="220"/>
      <c r="J355" s="220"/>
      <c r="K355" s="220"/>
      <c r="L355" s="224"/>
      <c r="M355" s="225"/>
      <c r="N355" s="226"/>
      <c r="O355" s="226"/>
      <c r="P355" s="226"/>
      <c r="Q355" s="226"/>
      <c r="R355" s="226"/>
      <c r="S355" s="226"/>
      <c r="T355" s="227"/>
      <c r="AT355" s="228" t="s">
        <v>173</v>
      </c>
      <c r="AU355" s="228" t="s">
        <v>94</v>
      </c>
      <c r="AV355" s="14" t="s">
        <v>94</v>
      </c>
      <c r="AW355" s="14" t="s">
        <v>29</v>
      </c>
      <c r="AX355" s="14" t="s">
        <v>73</v>
      </c>
      <c r="AY355" s="228" t="s">
        <v>165</v>
      </c>
    </row>
    <row r="356" spans="1:65" s="15" customFormat="1" ht="11.25">
      <c r="B356" s="229"/>
      <c r="C356" s="230"/>
      <c r="D356" s="211" t="s">
        <v>173</v>
      </c>
      <c r="E356" s="231" t="s">
        <v>1</v>
      </c>
      <c r="F356" s="232" t="s">
        <v>176</v>
      </c>
      <c r="G356" s="230"/>
      <c r="H356" s="233">
        <v>813.53899999999999</v>
      </c>
      <c r="I356" s="230"/>
      <c r="J356" s="230"/>
      <c r="K356" s="230"/>
      <c r="L356" s="234"/>
      <c r="M356" s="235"/>
      <c r="N356" s="236"/>
      <c r="O356" s="236"/>
      <c r="P356" s="236"/>
      <c r="Q356" s="236"/>
      <c r="R356" s="236"/>
      <c r="S356" s="236"/>
      <c r="T356" s="237"/>
      <c r="AT356" s="238" t="s">
        <v>173</v>
      </c>
      <c r="AU356" s="238" t="s">
        <v>94</v>
      </c>
      <c r="AV356" s="15" t="s">
        <v>171</v>
      </c>
      <c r="AW356" s="15" t="s">
        <v>29</v>
      </c>
      <c r="AX356" s="15" t="s">
        <v>81</v>
      </c>
      <c r="AY356" s="238" t="s">
        <v>165</v>
      </c>
    </row>
    <row r="357" spans="1:65" s="2" customFormat="1" ht="24.2" customHeight="1">
      <c r="A357" s="31"/>
      <c r="B357" s="32"/>
      <c r="C357" s="196" t="s">
        <v>394</v>
      </c>
      <c r="D357" s="196" t="s">
        <v>167</v>
      </c>
      <c r="E357" s="197" t="s">
        <v>838</v>
      </c>
      <c r="F357" s="198" t="s">
        <v>839</v>
      </c>
      <c r="G357" s="199" t="s">
        <v>170</v>
      </c>
      <c r="H357" s="200">
        <v>813.53899999999999</v>
      </c>
      <c r="I357" s="201">
        <v>17.12</v>
      </c>
      <c r="J357" s="201">
        <f>ROUND(I357*H357,2)</f>
        <v>13927.79</v>
      </c>
      <c r="K357" s="202"/>
      <c r="L357" s="36"/>
      <c r="M357" s="203" t="s">
        <v>1</v>
      </c>
      <c r="N357" s="204" t="s">
        <v>39</v>
      </c>
      <c r="O357" s="205">
        <v>0.35899999999999999</v>
      </c>
      <c r="P357" s="205">
        <f>O357*H357</f>
        <v>292.06050099999999</v>
      </c>
      <c r="Q357" s="205">
        <v>3.2200000000000002E-3</v>
      </c>
      <c r="R357" s="205">
        <f>Q357*H357</f>
        <v>2.6195955799999999</v>
      </c>
      <c r="S357" s="205">
        <v>0</v>
      </c>
      <c r="T357" s="206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207" t="s">
        <v>171</v>
      </c>
      <c r="AT357" s="207" t="s">
        <v>167</v>
      </c>
      <c r="AU357" s="207" t="s">
        <v>94</v>
      </c>
      <c r="AY357" s="17" t="s">
        <v>165</v>
      </c>
      <c r="BE357" s="208">
        <f>IF(N357="základná",J357,0)</f>
        <v>0</v>
      </c>
      <c r="BF357" s="208">
        <f>IF(N357="znížená",J357,0)</f>
        <v>13927.79</v>
      </c>
      <c r="BG357" s="208">
        <f>IF(N357="zákl. prenesená",J357,0)</f>
        <v>0</v>
      </c>
      <c r="BH357" s="208">
        <f>IF(N357="zníž. prenesená",J357,0)</f>
        <v>0</v>
      </c>
      <c r="BI357" s="208">
        <f>IF(N357="nulová",J357,0)</f>
        <v>0</v>
      </c>
      <c r="BJ357" s="17" t="s">
        <v>94</v>
      </c>
      <c r="BK357" s="208">
        <f>ROUND(I357*H357,2)</f>
        <v>13927.79</v>
      </c>
      <c r="BL357" s="17" t="s">
        <v>171</v>
      </c>
      <c r="BM357" s="207" t="s">
        <v>840</v>
      </c>
    </row>
    <row r="358" spans="1:65" s="13" customFormat="1" ht="11.25">
      <c r="B358" s="209"/>
      <c r="C358" s="210"/>
      <c r="D358" s="211" t="s">
        <v>173</v>
      </c>
      <c r="E358" s="212" t="s">
        <v>1</v>
      </c>
      <c r="F358" s="213" t="s">
        <v>841</v>
      </c>
      <c r="G358" s="210"/>
      <c r="H358" s="212" t="s">
        <v>1</v>
      </c>
      <c r="I358" s="210"/>
      <c r="J358" s="210"/>
      <c r="K358" s="210"/>
      <c r="L358" s="214"/>
      <c r="M358" s="215"/>
      <c r="N358" s="216"/>
      <c r="O358" s="216"/>
      <c r="P358" s="216"/>
      <c r="Q358" s="216"/>
      <c r="R358" s="216"/>
      <c r="S358" s="216"/>
      <c r="T358" s="217"/>
      <c r="AT358" s="218" t="s">
        <v>173</v>
      </c>
      <c r="AU358" s="218" t="s">
        <v>94</v>
      </c>
      <c r="AV358" s="13" t="s">
        <v>81</v>
      </c>
      <c r="AW358" s="13" t="s">
        <v>29</v>
      </c>
      <c r="AX358" s="13" t="s">
        <v>73</v>
      </c>
      <c r="AY358" s="218" t="s">
        <v>165</v>
      </c>
    </row>
    <row r="359" spans="1:65" s="14" customFormat="1" ht="11.25">
      <c r="B359" s="219"/>
      <c r="C359" s="220"/>
      <c r="D359" s="211" t="s">
        <v>173</v>
      </c>
      <c r="E359" s="221" t="s">
        <v>1</v>
      </c>
      <c r="F359" s="222" t="s">
        <v>818</v>
      </c>
      <c r="G359" s="220"/>
      <c r="H359" s="223">
        <v>78.858000000000004</v>
      </c>
      <c r="I359" s="220"/>
      <c r="J359" s="220"/>
      <c r="K359" s="220"/>
      <c r="L359" s="224"/>
      <c r="M359" s="225"/>
      <c r="N359" s="226"/>
      <c r="O359" s="226"/>
      <c r="P359" s="226"/>
      <c r="Q359" s="226"/>
      <c r="R359" s="226"/>
      <c r="S359" s="226"/>
      <c r="T359" s="227"/>
      <c r="AT359" s="228" t="s">
        <v>173</v>
      </c>
      <c r="AU359" s="228" t="s">
        <v>94</v>
      </c>
      <c r="AV359" s="14" t="s">
        <v>94</v>
      </c>
      <c r="AW359" s="14" t="s">
        <v>29</v>
      </c>
      <c r="AX359" s="14" t="s">
        <v>73</v>
      </c>
      <c r="AY359" s="228" t="s">
        <v>165</v>
      </c>
    </row>
    <row r="360" spans="1:65" s="14" customFormat="1" ht="11.25">
      <c r="B360" s="219"/>
      <c r="C360" s="220"/>
      <c r="D360" s="211" t="s">
        <v>173</v>
      </c>
      <c r="E360" s="221" t="s">
        <v>1</v>
      </c>
      <c r="F360" s="222" t="s">
        <v>819</v>
      </c>
      <c r="G360" s="220"/>
      <c r="H360" s="223">
        <v>-0.95499999999999996</v>
      </c>
      <c r="I360" s="220"/>
      <c r="J360" s="220"/>
      <c r="K360" s="220"/>
      <c r="L360" s="224"/>
      <c r="M360" s="225"/>
      <c r="N360" s="226"/>
      <c r="O360" s="226"/>
      <c r="P360" s="226"/>
      <c r="Q360" s="226"/>
      <c r="R360" s="226"/>
      <c r="S360" s="226"/>
      <c r="T360" s="227"/>
      <c r="AT360" s="228" t="s">
        <v>173</v>
      </c>
      <c r="AU360" s="228" t="s">
        <v>94</v>
      </c>
      <c r="AV360" s="14" t="s">
        <v>94</v>
      </c>
      <c r="AW360" s="14" t="s">
        <v>29</v>
      </c>
      <c r="AX360" s="14" t="s">
        <v>73</v>
      </c>
      <c r="AY360" s="228" t="s">
        <v>165</v>
      </c>
    </row>
    <row r="361" spans="1:65" s="13" customFormat="1" ht="11.25">
      <c r="B361" s="209"/>
      <c r="C361" s="210"/>
      <c r="D361" s="211" t="s">
        <v>173</v>
      </c>
      <c r="E361" s="212" t="s">
        <v>1</v>
      </c>
      <c r="F361" s="213" t="s">
        <v>842</v>
      </c>
      <c r="G361" s="210"/>
      <c r="H361" s="212" t="s">
        <v>1</v>
      </c>
      <c r="I361" s="210"/>
      <c r="J361" s="210"/>
      <c r="K361" s="210"/>
      <c r="L361" s="214"/>
      <c r="M361" s="215"/>
      <c r="N361" s="216"/>
      <c r="O361" s="216"/>
      <c r="P361" s="216"/>
      <c r="Q361" s="216"/>
      <c r="R361" s="216"/>
      <c r="S361" s="216"/>
      <c r="T361" s="217"/>
      <c r="AT361" s="218" t="s">
        <v>173</v>
      </c>
      <c r="AU361" s="218" t="s">
        <v>94</v>
      </c>
      <c r="AV361" s="13" t="s">
        <v>81</v>
      </c>
      <c r="AW361" s="13" t="s">
        <v>29</v>
      </c>
      <c r="AX361" s="13" t="s">
        <v>73</v>
      </c>
      <c r="AY361" s="218" t="s">
        <v>165</v>
      </c>
    </row>
    <row r="362" spans="1:65" s="14" customFormat="1" ht="11.25">
      <c r="B362" s="219"/>
      <c r="C362" s="220"/>
      <c r="D362" s="211" t="s">
        <v>173</v>
      </c>
      <c r="E362" s="221" t="s">
        <v>1</v>
      </c>
      <c r="F362" s="222" t="s">
        <v>821</v>
      </c>
      <c r="G362" s="220"/>
      <c r="H362" s="223">
        <v>51.941000000000003</v>
      </c>
      <c r="I362" s="220"/>
      <c r="J362" s="220"/>
      <c r="K362" s="220"/>
      <c r="L362" s="224"/>
      <c r="M362" s="225"/>
      <c r="N362" s="226"/>
      <c r="O362" s="226"/>
      <c r="P362" s="226"/>
      <c r="Q362" s="226"/>
      <c r="R362" s="226"/>
      <c r="S362" s="226"/>
      <c r="T362" s="227"/>
      <c r="AT362" s="228" t="s">
        <v>173</v>
      </c>
      <c r="AU362" s="228" t="s">
        <v>94</v>
      </c>
      <c r="AV362" s="14" t="s">
        <v>94</v>
      </c>
      <c r="AW362" s="14" t="s">
        <v>29</v>
      </c>
      <c r="AX362" s="14" t="s">
        <v>73</v>
      </c>
      <c r="AY362" s="228" t="s">
        <v>165</v>
      </c>
    </row>
    <row r="363" spans="1:65" s="14" customFormat="1" ht="11.25">
      <c r="B363" s="219"/>
      <c r="C363" s="220"/>
      <c r="D363" s="211" t="s">
        <v>173</v>
      </c>
      <c r="E363" s="221" t="s">
        <v>1</v>
      </c>
      <c r="F363" s="222" t="s">
        <v>822</v>
      </c>
      <c r="G363" s="220"/>
      <c r="H363" s="223">
        <v>22.225999999999999</v>
      </c>
      <c r="I363" s="220"/>
      <c r="J363" s="220"/>
      <c r="K363" s="220"/>
      <c r="L363" s="224"/>
      <c r="M363" s="225"/>
      <c r="N363" s="226"/>
      <c r="O363" s="226"/>
      <c r="P363" s="226"/>
      <c r="Q363" s="226"/>
      <c r="R363" s="226"/>
      <c r="S363" s="226"/>
      <c r="T363" s="227"/>
      <c r="AT363" s="228" t="s">
        <v>173</v>
      </c>
      <c r="AU363" s="228" t="s">
        <v>94</v>
      </c>
      <c r="AV363" s="14" t="s">
        <v>94</v>
      </c>
      <c r="AW363" s="14" t="s">
        <v>29</v>
      </c>
      <c r="AX363" s="14" t="s">
        <v>73</v>
      </c>
      <c r="AY363" s="228" t="s">
        <v>165</v>
      </c>
    </row>
    <row r="364" spans="1:65" s="14" customFormat="1" ht="11.25">
      <c r="B364" s="219"/>
      <c r="C364" s="220"/>
      <c r="D364" s="211" t="s">
        <v>173</v>
      </c>
      <c r="E364" s="221" t="s">
        <v>1</v>
      </c>
      <c r="F364" s="222" t="s">
        <v>823</v>
      </c>
      <c r="G364" s="220"/>
      <c r="H364" s="223">
        <v>34.630000000000003</v>
      </c>
      <c r="I364" s="220"/>
      <c r="J364" s="220"/>
      <c r="K364" s="220"/>
      <c r="L364" s="224"/>
      <c r="M364" s="225"/>
      <c r="N364" s="226"/>
      <c r="O364" s="226"/>
      <c r="P364" s="226"/>
      <c r="Q364" s="226"/>
      <c r="R364" s="226"/>
      <c r="S364" s="226"/>
      <c r="T364" s="227"/>
      <c r="AT364" s="228" t="s">
        <v>173</v>
      </c>
      <c r="AU364" s="228" t="s">
        <v>94</v>
      </c>
      <c r="AV364" s="14" t="s">
        <v>94</v>
      </c>
      <c r="AW364" s="14" t="s">
        <v>29</v>
      </c>
      <c r="AX364" s="14" t="s">
        <v>73</v>
      </c>
      <c r="AY364" s="228" t="s">
        <v>165</v>
      </c>
    </row>
    <row r="365" spans="1:65" s="14" customFormat="1" ht="11.25">
      <c r="B365" s="219"/>
      <c r="C365" s="220"/>
      <c r="D365" s="211" t="s">
        <v>173</v>
      </c>
      <c r="E365" s="221" t="s">
        <v>1</v>
      </c>
      <c r="F365" s="222" t="s">
        <v>824</v>
      </c>
      <c r="G365" s="220"/>
      <c r="H365" s="223">
        <v>349.96800000000002</v>
      </c>
      <c r="I365" s="220"/>
      <c r="J365" s="220"/>
      <c r="K365" s="220"/>
      <c r="L365" s="224"/>
      <c r="M365" s="225"/>
      <c r="N365" s="226"/>
      <c r="O365" s="226"/>
      <c r="P365" s="226"/>
      <c r="Q365" s="226"/>
      <c r="R365" s="226"/>
      <c r="S365" s="226"/>
      <c r="T365" s="227"/>
      <c r="AT365" s="228" t="s">
        <v>173</v>
      </c>
      <c r="AU365" s="228" t="s">
        <v>94</v>
      </c>
      <c r="AV365" s="14" t="s">
        <v>94</v>
      </c>
      <c r="AW365" s="14" t="s">
        <v>29</v>
      </c>
      <c r="AX365" s="14" t="s">
        <v>73</v>
      </c>
      <c r="AY365" s="228" t="s">
        <v>165</v>
      </c>
    </row>
    <row r="366" spans="1:65" s="14" customFormat="1" ht="11.25">
      <c r="B366" s="219"/>
      <c r="C366" s="220"/>
      <c r="D366" s="211" t="s">
        <v>173</v>
      </c>
      <c r="E366" s="221" t="s">
        <v>1</v>
      </c>
      <c r="F366" s="222" t="s">
        <v>825</v>
      </c>
      <c r="G366" s="220"/>
      <c r="H366" s="223">
        <v>23.84</v>
      </c>
      <c r="I366" s="220"/>
      <c r="J366" s="220"/>
      <c r="K366" s="220"/>
      <c r="L366" s="224"/>
      <c r="M366" s="225"/>
      <c r="N366" s="226"/>
      <c r="O366" s="226"/>
      <c r="P366" s="226"/>
      <c r="Q366" s="226"/>
      <c r="R366" s="226"/>
      <c r="S366" s="226"/>
      <c r="T366" s="227"/>
      <c r="AT366" s="228" t="s">
        <v>173</v>
      </c>
      <c r="AU366" s="228" t="s">
        <v>94</v>
      </c>
      <c r="AV366" s="14" t="s">
        <v>94</v>
      </c>
      <c r="AW366" s="14" t="s">
        <v>29</v>
      </c>
      <c r="AX366" s="14" t="s">
        <v>73</v>
      </c>
      <c r="AY366" s="228" t="s">
        <v>165</v>
      </c>
    </row>
    <row r="367" spans="1:65" s="14" customFormat="1" ht="11.25">
      <c r="B367" s="219"/>
      <c r="C367" s="220"/>
      <c r="D367" s="211" t="s">
        <v>173</v>
      </c>
      <c r="E367" s="221" t="s">
        <v>1</v>
      </c>
      <c r="F367" s="222" t="s">
        <v>826</v>
      </c>
      <c r="G367" s="220"/>
      <c r="H367" s="223">
        <v>18.241</v>
      </c>
      <c r="I367" s="220"/>
      <c r="J367" s="220"/>
      <c r="K367" s="220"/>
      <c r="L367" s="224"/>
      <c r="M367" s="225"/>
      <c r="N367" s="226"/>
      <c r="O367" s="226"/>
      <c r="P367" s="226"/>
      <c r="Q367" s="226"/>
      <c r="R367" s="226"/>
      <c r="S367" s="226"/>
      <c r="T367" s="227"/>
      <c r="AT367" s="228" t="s">
        <v>173</v>
      </c>
      <c r="AU367" s="228" t="s">
        <v>94</v>
      </c>
      <c r="AV367" s="14" t="s">
        <v>94</v>
      </c>
      <c r="AW367" s="14" t="s">
        <v>29</v>
      </c>
      <c r="AX367" s="14" t="s">
        <v>73</v>
      </c>
      <c r="AY367" s="228" t="s">
        <v>165</v>
      </c>
    </row>
    <row r="368" spans="1:65" s="14" customFormat="1" ht="11.25">
      <c r="B368" s="219"/>
      <c r="C368" s="220"/>
      <c r="D368" s="211" t="s">
        <v>173</v>
      </c>
      <c r="E368" s="221" t="s">
        <v>1</v>
      </c>
      <c r="F368" s="222" t="s">
        <v>827</v>
      </c>
      <c r="G368" s="220"/>
      <c r="H368" s="223">
        <v>65.700999999999993</v>
      </c>
      <c r="I368" s="220"/>
      <c r="J368" s="220"/>
      <c r="K368" s="220"/>
      <c r="L368" s="224"/>
      <c r="M368" s="225"/>
      <c r="N368" s="226"/>
      <c r="O368" s="226"/>
      <c r="P368" s="226"/>
      <c r="Q368" s="226"/>
      <c r="R368" s="226"/>
      <c r="S368" s="226"/>
      <c r="T368" s="227"/>
      <c r="AT368" s="228" t="s">
        <v>173</v>
      </c>
      <c r="AU368" s="228" t="s">
        <v>94</v>
      </c>
      <c r="AV368" s="14" t="s">
        <v>94</v>
      </c>
      <c r="AW368" s="14" t="s">
        <v>29</v>
      </c>
      <c r="AX368" s="14" t="s">
        <v>73</v>
      </c>
      <c r="AY368" s="228" t="s">
        <v>165</v>
      </c>
    </row>
    <row r="369" spans="1:65" s="14" customFormat="1" ht="11.25">
      <c r="B369" s="219"/>
      <c r="C369" s="220"/>
      <c r="D369" s="211" t="s">
        <v>173</v>
      </c>
      <c r="E369" s="221" t="s">
        <v>1</v>
      </c>
      <c r="F369" s="222" t="s">
        <v>828</v>
      </c>
      <c r="G369" s="220"/>
      <c r="H369" s="223">
        <v>107.694</v>
      </c>
      <c r="I369" s="220"/>
      <c r="J369" s="220"/>
      <c r="K369" s="220"/>
      <c r="L369" s="224"/>
      <c r="M369" s="225"/>
      <c r="N369" s="226"/>
      <c r="O369" s="226"/>
      <c r="P369" s="226"/>
      <c r="Q369" s="226"/>
      <c r="R369" s="226"/>
      <c r="S369" s="226"/>
      <c r="T369" s="227"/>
      <c r="AT369" s="228" t="s">
        <v>173</v>
      </c>
      <c r="AU369" s="228" t="s">
        <v>94</v>
      </c>
      <c r="AV369" s="14" t="s">
        <v>94</v>
      </c>
      <c r="AW369" s="14" t="s">
        <v>29</v>
      </c>
      <c r="AX369" s="14" t="s">
        <v>73</v>
      </c>
      <c r="AY369" s="228" t="s">
        <v>165</v>
      </c>
    </row>
    <row r="370" spans="1:65" s="13" customFormat="1" ht="11.25">
      <c r="B370" s="209"/>
      <c r="C370" s="210"/>
      <c r="D370" s="211" t="s">
        <v>173</v>
      </c>
      <c r="E370" s="212" t="s">
        <v>1</v>
      </c>
      <c r="F370" s="213" t="s">
        <v>829</v>
      </c>
      <c r="G370" s="210"/>
      <c r="H370" s="212" t="s">
        <v>1</v>
      </c>
      <c r="I370" s="210"/>
      <c r="J370" s="210"/>
      <c r="K370" s="210"/>
      <c r="L370" s="214"/>
      <c r="M370" s="215"/>
      <c r="N370" s="216"/>
      <c r="O370" s="216"/>
      <c r="P370" s="216"/>
      <c r="Q370" s="216"/>
      <c r="R370" s="216"/>
      <c r="S370" s="216"/>
      <c r="T370" s="217"/>
      <c r="AT370" s="218" t="s">
        <v>173</v>
      </c>
      <c r="AU370" s="218" t="s">
        <v>94</v>
      </c>
      <c r="AV370" s="13" t="s">
        <v>81</v>
      </c>
      <c r="AW370" s="13" t="s">
        <v>29</v>
      </c>
      <c r="AX370" s="13" t="s">
        <v>73</v>
      </c>
      <c r="AY370" s="218" t="s">
        <v>165</v>
      </c>
    </row>
    <row r="371" spans="1:65" s="14" customFormat="1" ht="11.25">
      <c r="B371" s="219"/>
      <c r="C371" s="220"/>
      <c r="D371" s="211" t="s">
        <v>173</v>
      </c>
      <c r="E371" s="221" t="s">
        <v>1</v>
      </c>
      <c r="F371" s="222" t="s">
        <v>830</v>
      </c>
      <c r="G371" s="220"/>
      <c r="H371" s="223">
        <v>9.2159999999999993</v>
      </c>
      <c r="I371" s="220"/>
      <c r="J371" s="220"/>
      <c r="K371" s="220"/>
      <c r="L371" s="224"/>
      <c r="M371" s="225"/>
      <c r="N371" s="226"/>
      <c r="O371" s="226"/>
      <c r="P371" s="226"/>
      <c r="Q371" s="226"/>
      <c r="R371" s="226"/>
      <c r="S371" s="226"/>
      <c r="T371" s="227"/>
      <c r="AT371" s="228" t="s">
        <v>173</v>
      </c>
      <c r="AU371" s="228" t="s">
        <v>94</v>
      </c>
      <c r="AV371" s="14" t="s">
        <v>94</v>
      </c>
      <c r="AW371" s="14" t="s">
        <v>29</v>
      </c>
      <c r="AX371" s="14" t="s">
        <v>73</v>
      </c>
      <c r="AY371" s="228" t="s">
        <v>165</v>
      </c>
    </row>
    <row r="372" spans="1:65" s="14" customFormat="1" ht="11.25">
      <c r="B372" s="219"/>
      <c r="C372" s="220"/>
      <c r="D372" s="211" t="s">
        <v>173</v>
      </c>
      <c r="E372" s="221" t="s">
        <v>1</v>
      </c>
      <c r="F372" s="222" t="s">
        <v>831</v>
      </c>
      <c r="G372" s="220"/>
      <c r="H372" s="223">
        <v>3.5459999999999998</v>
      </c>
      <c r="I372" s="220"/>
      <c r="J372" s="220"/>
      <c r="K372" s="220"/>
      <c r="L372" s="224"/>
      <c r="M372" s="225"/>
      <c r="N372" s="226"/>
      <c r="O372" s="226"/>
      <c r="P372" s="226"/>
      <c r="Q372" s="226"/>
      <c r="R372" s="226"/>
      <c r="S372" s="226"/>
      <c r="T372" s="227"/>
      <c r="AT372" s="228" t="s">
        <v>173</v>
      </c>
      <c r="AU372" s="228" t="s">
        <v>94</v>
      </c>
      <c r="AV372" s="14" t="s">
        <v>94</v>
      </c>
      <c r="AW372" s="14" t="s">
        <v>29</v>
      </c>
      <c r="AX372" s="14" t="s">
        <v>73</v>
      </c>
      <c r="AY372" s="228" t="s">
        <v>165</v>
      </c>
    </row>
    <row r="373" spans="1:65" s="14" customFormat="1" ht="11.25">
      <c r="B373" s="219"/>
      <c r="C373" s="220"/>
      <c r="D373" s="211" t="s">
        <v>173</v>
      </c>
      <c r="E373" s="221" t="s">
        <v>1</v>
      </c>
      <c r="F373" s="222" t="s">
        <v>832</v>
      </c>
      <c r="G373" s="220"/>
      <c r="H373" s="223">
        <v>4.6769999999999996</v>
      </c>
      <c r="I373" s="220"/>
      <c r="J373" s="220"/>
      <c r="K373" s="220"/>
      <c r="L373" s="224"/>
      <c r="M373" s="225"/>
      <c r="N373" s="226"/>
      <c r="O373" s="226"/>
      <c r="P373" s="226"/>
      <c r="Q373" s="226"/>
      <c r="R373" s="226"/>
      <c r="S373" s="226"/>
      <c r="T373" s="227"/>
      <c r="AT373" s="228" t="s">
        <v>173</v>
      </c>
      <c r="AU373" s="228" t="s">
        <v>94</v>
      </c>
      <c r="AV373" s="14" t="s">
        <v>94</v>
      </c>
      <c r="AW373" s="14" t="s">
        <v>29</v>
      </c>
      <c r="AX373" s="14" t="s">
        <v>73</v>
      </c>
      <c r="AY373" s="228" t="s">
        <v>165</v>
      </c>
    </row>
    <row r="374" spans="1:65" s="13" customFormat="1" ht="11.25">
      <c r="B374" s="209"/>
      <c r="C374" s="210"/>
      <c r="D374" s="211" t="s">
        <v>173</v>
      </c>
      <c r="E374" s="212" t="s">
        <v>1</v>
      </c>
      <c r="F374" s="213" t="s">
        <v>833</v>
      </c>
      <c r="G374" s="210"/>
      <c r="H374" s="212" t="s">
        <v>1</v>
      </c>
      <c r="I374" s="210"/>
      <c r="J374" s="210"/>
      <c r="K374" s="210"/>
      <c r="L374" s="214"/>
      <c r="M374" s="215"/>
      <c r="N374" s="216"/>
      <c r="O374" s="216"/>
      <c r="P374" s="216"/>
      <c r="Q374" s="216"/>
      <c r="R374" s="216"/>
      <c r="S374" s="216"/>
      <c r="T374" s="217"/>
      <c r="AT374" s="218" t="s">
        <v>173</v>
      </c>
      <c r="AU374" s="218" t="s">
        <v>94</v>
      </c>
      <c r="AV374" s="13" t="s">
        <v>81</v>
      </c>
      <c r="AW374" s="13" t="s">
        <v>29</v>
      </c>
      <c r="AX374" s="13" t="s">
        <v>73</v>
      </c>
      <c r="AY374" s="218" t="s">
        <v>165</v>
      </c>
    </row>
    <row r="375" spans="1:65" s="14" customFormat="1" ht="22.5">
      <c r="B375" s="219"/>
      <c r="C375" s="220"/>
      <c r="D375" s="211" t="s">
        <v>173</v>
      </c>
      <c r="E375" s="221" t="s">
        <v>1</v>
      </c>
      <c r="F375" s="222" t="s">
        <v>834</v>
      </c>
      <c r="G375" s="220"/>
      <c r="H375" s="223">
        <v>111.526</v>
      </c>
      <c r="I375" s="220"/>
      <c r="J375" s="220"/>
      <c r="K375" s="220"/>
      <c r="L375" s="224"/>
      <c r="M375" s="225"/>
      <c r="N375" s="226"/>
      <c r="O375" s="226"/>
      <c r="P375" s="226"/>
      <c r="Q375" s="226"/>
      <c r="R375" s="226"/>
      <c r="S375" s="226"/>
      <c r="T375" s="227"/>
      <c r="AT375" s="228" t="s">
        <v>173</v>
      </c>
      <c r="AU375" s="228" t="s">
        <v>94</v>
      </c>
      <c r="AV375" s="14" t="s">
        <v>94</v>
      </c>
      <c r="AW375" s="14" t="s">
        <v>29</v>
      </c>
      <c r="AX375" s="14" t="s">
        <v>73</v>
      </c>
      <c r="AY375" s="228" t="s">
        <v>165</v>
      </c>
    </row>
    <row r="376" spans="1:65" s="13" customFormat="1" ht="11.25">
      <c r="B376" s="209"/>
      <c r="C376" s="210"/>
      <c r="D376" s="211" t="s">
        <v>173</v>
      </c>
      <c r="E376" s="212" t="s">
        <v>1</v>
      </c>
      <c r="F376" s="213" t="s">
        <v>835</v>
      </c>
      <c r="G376" s="210"/>
      <c r="H376" s="212" t="s">
        <v>1</v>
      </c>
      <c r="I376" s="210"/>
      <c r="J376" s="210"/>
      <c r="K376" s="210"/>
      <c r="L376" s="214"/>
      <c r="M376" s="215"/>
      <c r="N376" s="216"/>
      <c r="O376" s="216"/>
      <c r="P376" s="216"/>
      <c r="Q376" s="216"/>
      <c r="R376" s="216"/>
      <c r="S376" s="216"/>
      <c r="T376" s="217"/>
      <c r="AT376" s="218" t="s">
        <v>173</v>
      </c>
      <c r="AU376" s="218" t="s">
        <v>94</v>
      </c>
      <c r="AV376" s="13" t="s">
        <v>81</v>
      </c>
      <c r="AW376" s="13" t="s">
        <v>29</v>
      </c>
      <c r="AX376" s="13" t="s">
        <v>73</v>
      </c>
      <c r="AY376" s="218" t="s">
        <v>165</v>
      </c>
    </row>
    <row r="377" spans="1:65" s="14" customFormat="1" ht="45">
      <c r="B377" s="219"/>
      <c r="C377" s="220"/>
      <c r="D377" s="211" t="s">
        <v>173</v>
      </c>
      <c r="E377" s="221" t="s">
        <v>1</v>
      </c>
      <c r="F377" s="222" t="s">
        <v>836</v>
      </c>
      <c r="G377" s="220"/>
      <c r="H377" s="223">
        <v>-51.856000000000002</v>
      </c>
      <c r="I377" s="220"/>
      <c r="J377" s="220"/>
      <c r="K377" s="220"/>
      <c r="L377" s="224"/>
      <c r="M377" s="225"/>
      <c r="N377" s="226"/>
      <c r="O377" s="226"/>
      <c r="P377" s="226"/>
      <c r="Q377" s="226"/>
      <c r="R377" s="226"/>
      <c r="S377" s="226"/>
      <c r="T377" s="227"/>
      <c r="AT377" s="228" t="s">
        <v>173</v>
      </c>
      <c r="AU377" s="228" t="s">
        <v>94</v>
      </c>
      <c r="AV377" s="14" t="s">
        <v>94</v>
      </c>
      <c r="AW377" s="14" t="s">
        <v>29</v>
      </c>
      <c r="AX377" s="14" t="s">
        <v>73</v>
      </c>
      <c r="AY377" s="228" t="s">
        <v>165</v>
      </c>
    </row>
    <row r="378" spans="1:65" s="14" customFormat="1" ht="11.25">
      <c r="B378" s="219"/>
      <c r="C378" s="220"/>
      <c r="D378" s="211" t="s">
        <v>173</v>
      </c>
      <c r="E378" s="221" t="s">
        <v>1</v>
      </c>
      <c r="F378" s="222" t="s">
        <v>837</v>
      </c>
      <c r="G378" s="220"/>
      <c r="H378" s="223">
        <v>-15.714</v>
      </c>
      <c r="I378" s="220"/>
      <c r="J378" s="220"/>
      <c r="K378" s="220"/>
      <c r="L378" s="224"/>
      <c r="M378" s="225"/>
      <c r="N378" s="226"/>
      <c r="O378" s="226"/>
      <c r="P378" s="226"/>
      <c r="Q378" s="226"/>
      <c r="R378" s="226"/>
      <c r="S378" s="226"/>
      <c r="T378" s="227"/>
      <c r="AT378" s="228" t="s">
        <v>173</v>
      </c>
      <c r="AU378" s="228" t="s">
        <v>94</v>
      </c>
      <c r="AV378" s="14" t="s">
        <v>94</v>
      </c>
      <c r="AW378" s="14" t="s">
        <v>29</v>
      </c>
      <c r="AX378" s="14" t="s">
        <v>73</v>
      </c>
      <c r="AY378" s="228" t="s">
        <v>165</v>
      </c>
    </row>
    <row r="379" spans="1:65" s="15" customFormat="1" ht="11.25">
      <c r="B379" s="229"/>
      <c r="C379" s="230"/>
      <c r="D379" s="211" t="s">
        <v>173</v>
      </c>
      <c r="E379" s="231" t="s">
        <v>1</v>
      </c>
      <c r="F379" s="232" t="s">
        <v>176</v>
      </c>
      <c r="G379" s="230"/>
      <c r="H379" s="233">
        <v>813.53899999999999</v>
      </c>
      <c r="I379" s="230"/>
      <c r="J379" s="230"/>
      <c r="K379" s="230"/>
      <c r="L379" s="234"/>
      <c r="M379" s="235"/>
      <c r="N379" s="236"/>
      <c r="O379" s="236"/>
      <c r="P379" s="236"/>
      <c r="Q379" s="236"/>
      <c r="R379" s="236"/>
      <c r="S379" s="236"/>
      <c r="T379" s="237"/>
      <c r="AT379" s="238" t="s">
        <v>173</v>
      </c>
      <c r="AU379" s="238" t="s">
        <v>94</v>
      </c>
      <c r="AV379" s="15" t="s">
        <v>171</v>
      </c>
      <c r="AW379" s="15" t="s">
        <v>29</v>
      </c>
      <c r="AX379" s="15" t="s">
        <v>81</v>
      </c>
      <c r="AY379" s="238" t="s">
        <v>165</v>
      </c>
    </row>
    <row r="380" spans="1:65" s="2" customFormat="1" ht="24.2" customHeight="1">
      <c r="A380" s="31"/>
      <c r="B380" s="32"/>
      <c r="C380" s="196" t="s">
        <v>398</v>
      </c>
      <c r="D380" s="196" t="s">
        <v>167</v>
      </c>
      <c r="E380" s="197" t="s">
        <v>843</v>
      </c>
      <c r="F380" s="198" t="s">
        <v>844</v>
      </c>
      <c r="G380" s="199" t="s">
        <v>170</v>
      </c>
      <c r="H380" s="200">
        <v>813.53899999999999</v>
      </c>
      <c r="I380" s="201">
        <v>9.7100000000000009</v>
      </c>
      <c r="J380" s="201">
        <f>ROUND(I380*H380,2)</f>
        <v>7899.46</v>
      </c>
      <c r="K380" s="202"/>
      <c r="L380" s="36"/>
      <c r="M380" s="203" t="s">
        <v>1</v>
      </c>
      <c r="N380" s="204" t="s">
        <v>39</v>
      </c>
      <c r="O380" s="205">
        <v>0.20105999999999999</v>
      </c>
      <c r="P380" s="205">
        <f>O380*H380</f>
        <v>163.57015134</v>
      </c>
      <c r="Q380" s="205">
        <v>5.1539999999999997E-3</v>
      </c>
      <c r="R380" s="205">
        <f>Q380*H380</f>
        <v>4.192980006</v>
      </c>
      <c r="S380" s="205">
        <v>0</v>
      </c>
      <c r="T380" s="206">
        <f>S380*H380</f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207" t="s">
        <v>171</v>
      </c>
      <c r="AT380" s="207" t="s">
        <v>167</v>
      </c>
      <c r="AU380" s="207" t="s">
        <v>94</v>
      </c>
      <c r="AY380" s="17" t="s">
        <v>165</v>
      </c>
      <c r="BE380" s="208">
        <f>IF(N380="základná",J380,0)</f>
        <v>0</v>
      </c>
      <c r="BF380" s="208">
        <f>IF(N380="znížená",J380,0)</f>
        <v>7899.46</v>
      </c>
      <c r="BG380" s="208">
        <f>IF(N380="zákl. prenesená",J380,0)</f>
        <v>0</v>
      </c>
      <c r="BH380" s="208">
        <f>IF(N380="zníž. prenesená",J380,0)</f>
        <v>0</v>
      </c>
      <c r="BI380" s="208">
        <f>IF(N380="nulová",J380,0)</f>
        <v>0</v>
      </c>
      <c r="BJ380" s="17" t="s">
        <v>94</v>
      </c>
      <c r="BK380" s="208">
        <f>ROUND(I380*H380,2)</f>
        <v>7899.46</v>
      </c>
      <c r="BL380" s="17" t="s">
        <v>171</v>
      </c>
      <c r="BM380" s="207" t="s">
        <v>845</v>
      </c>
    </row>
    <row r="381" spans="1:65" s="2" customFormat="1" ht="33" customHeight="1">
      <c r="A381" s="31"/>
      <c r="B381" s="32"/>
      <c r="C381" s="196" t="s">
        <v>406</v>
      </c>
      <c r="D381" s="196" t="s">
        <v>167</v>
      </c>
      <c r="E381" s="197" t="s">
        <v>846</v>
      </c>
      <c r="F381" s="198" t="s">
        <v>847</v>
      </c>
      <c r="G381" s="199" t="s">
        <v>170</v>
      </c>
      <c r="H381" s="200">
        <v>126.431</v>
      </c>
      <c r="I381" s="201">
        <v>53.56</v>
      </c>
      <c r="J381" s="201">
        <f>ROUND(I381*H381,2)</f>
        <v>6771.64</v>
      </c>
      <c r="K381" s="202"/>
      <c r="L381" s="36"/>
      <c r="M381" s="203" t="s">
        <v>1</v>
      </c>
      <c r="N381" s="204" t="s">
        <v>39</v>
      </c>
      <c r="O381" s="205">
        <v>0.79400000000000004</v>
      </c>
      <c r="P381" s="205">
        <f>O381*H381</f>
        <v>100.38621400000001</v>
      </c>
      <c r="Q381" s="205">
        <v>1.3679999999999999E-2</v>
      </c>
      <c r="R381" s="205">
        <f>Q381*H381</f>
        <v>1.72957608</v>
      </c>
      <c r="S381" s="205">
        <v>0</v>
      </c>
      <c r="T381" s="206">
        <f>S381*H381</f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207" t="s">
        <v>171</v>
      </c>
      <c r="AT381" s="207" t="s">
        <v>167</v>
      </c>
      <c r="AU381" s="207" t="s">
        <v>94</v>
      </c>
      <c r="AY381" s="17" t="s">
        <v>165</v>
      </c>
      <c r="BE381" s="208">
        <f>IF(N381="základná",J381,0)</f>
        <v>0</v>
      </c>
      <c r="BF381" s="208">
        <f>IF(N381="znížená",J381,0)</f>
        <v>6771.64</v>
      </c>
      <c r="BG381" s="208">
        <f>IF(N381="zákl. prenesená",J381,0)</f>
        <v>0</v>
      </c>
      <c r="BH381" s="208">
        <f>IF(N381="zníž. prenesená",J381,0)</f>
        <v>0</v>
      </c>
      <c r="BI381" s="208">
        <f>IF(N381="nulová",J381,0)</f>
        <v>0</v>
      </c>
      <c r="BJ381" s="17" t="s">
        <v>94</v>
      </c>
      <c r="BK381" s="208">
        <f>ROUND(I381*H381,2)</f>
        <v>6771.64</v>
      </c>
      <c r="BL381" s="17" t="s">
        <v>171</v>
      </c>
      <c r="BM381" s="207" t="s">
        <v>848</v>
      </c>
    </row>
    <row r="382" spans="1:65" s="13" customFormat="1" ht="11.25">
      <c r="B382" s="209"/>
      <c r="C382" s="210"/>
      <c r="D382" s="211" t="s">
        <v>173</v>
      </c>
      <c r="E382" s="212" t="s">
        <v>1</v>
      </c>
      <c r="F382" s="213" t="s">
        <v>242</v>
      </c>
      <c r="G382" s="210"/>
      <c r="H382" s="212" t="s">
        <v>1</v>
      </c>
      <c r="I382" s="210"/>
      <c r="J382" s="210"/>
      <c r="K382" s="210"/>
      <c r="L382" s="214"/>
      <c r="M382" s="215"/>
      <c r="N382" s="216"/>
      <c r="O382" s="216"/>
      <c r="P382" s="216"/>
      <c r="Q382" s="216"/>
      <c r="R382" s="216"/>
      <c r="S382" s="216"/>
      <c r="T382" s="217"/>
      <c r="AT382" s="218" t="s">
        <v>173</v>
      </c>
      <c r="AU382" s="218" t="s">
        <v>94</v>
      </c>
      <c r="AV382" s="13" t="s">
        <v>81</v>
      </c>
      <c r="AW382" s="13" t="s">
        <v>29</v>
      </c>
      <c r="AX382" s="13" t="s">
        <v>73</v>
      </c>
      <c r="AY382" s="218" t="s">
        <v>165</v>
      </c>
    </row>
    <row r="383" spans="1:65" s="14" customFormat="1" ht="11.25">
      <c r="B383" s="219"/>
      <c r="C383" s="220"/>
      <c r="D383" s="211" t="s">
        <v>173</v>
      </c>
      <c r="E383" s="221" t="s">
        <v>1</v>
      </c>
      <c r="F383" s="222" t="s">
        <v>849</v>
      </c>
      <c r="G383" s="220"/>
      <c r="H383" s="223">
        <v>127.386</v>
      </c>
      <c r="I383" s="220"/>
      <c r="J383" s="220"/>
      <c r="K383" s="220"/>
      <c r="L383" s="224"/>
      <c r="M383" s="225"/>
      <c r="N383" s="226"/>
      <c r="O383" s="226"/>
      <c r="P383" s="226"/>
      <c r="Q383" s="226"/>
      <c r="R383" s="226"/>
      <c r="S383" s="226"/>
      <c r="T383" s="227"/>
      <c r="AT383" s="228" t="s">
        <v>173</v>
      </c>
      <c r="AU383" s="228" t="s">
        <v>94</v>
      </c>
      <c r="AV383" s="14" t="s">
        <v>94</v>
      </c>
      <c r="AW383" s="14" t="s">
        <v>29</v>
      </c>
      <c r="AX383" s="14" t="s">
        <v>73</v>
      </c>
      <c r="AY383" s="228" t="s">
        <v>165</v>
      </c>
    </row>
    <row r="384" spans="1:65" s="14" customFormat="1" ht="11.25">
      <c r="B384" s="219"/>
      <c r="C384" s="220"/>
      <c r="D384" s="211" t="s">
        <v>173</v>
      </c>
      <c r="E384" s="221" t="s">
        <v>1</v>
      </c>
      <c r="F384" s="222" t="s">
        <v>819</v>
      </c>
      <c r="G384" s="220"/>
      <c r="H384" s="223">
        <v>-0.95499999999999996</v>
      </c>
      <c r="I384" s="220"/>
      <c r="J384" s="220"/>
      <c r="K384" s="220"/>
      <c r="L384" s="224"/>
      <c r="M384" s="225"/>
      <c r="N384" s="226"/>
      <c r="O384" s="226"/>
      <c r="P384" s="226"/>
      <c r="Q384" s="226"/>
      <c r="R384" s="226"/>
      <c r="S384" s="226"/>
      <c r="T384" s="227"/>
      <c r="AT384" s="228" t="s">
        <v>173</v>
      </c>
      <c r="AU384" s="228" t="s">
        <v>94</v>
      </c>
      <c r="AV384" s="14" t="s">
        <v>94</v>
      </c>
      <c r="AW384" s="14" t="s">
        <v>29</v>
      </c>
      <c r="AX384" s="14" t="s">
        <v>73</v>
      </c>
      <c r="AY384" s="228" t="s">
        <v>165</v>
      </c>
    </row>
    <row r="385" spans="1:65" s="15" customFormat="1" ht="11.25">
      <c r="B385" s="229"/>
      <c r="C385" s="230"/>
      <c r="D385" s="211" t="s">
        <v>173</v>
      </c>
      <c r="E385" s="231" t="s">
        <v>1</v>
      </c>
      <c r="F385" s="232" t="s">
        <v>176</v>
      </c>
      <c r="G385" s="230"/>
      <c r="H385" s="233">
        <v>126.431</v>
      </c>
      <c r="I385" s="230"/>
      <c r="J385" s="230"/>
      <c r="K385" s="230"/>
      <c r="L385" s="234"/>
      <c r="M385" s="235"/>
      <c r="N385" s="236"/>
      <c r="O385" s="236"/>
      <c r="P385" s="236"/>
      <c r="Q385" s="236"/>
      <c r="R385" s="236"/>
      <c r="S385" s="236"/>
      <c r="T385" s="237"/>
      <c r="AT385" s="238" t="s">
        <v>173</v>
      </c>
      <c r="AU385" s="238" t="s">
        <v>94</v>
      </c>
      <c r="AV385" s="15" t="s">
        <v>171</v>
      </c>
      <c r="AW385" s="15" t="s">
        <v>29</v>
      </c>
      <c r="AX385" s="15" t="s">
        <v>81</v>
      </c>
      <c r="AY385" s="238" t="s">
        <v>165</v>
      </c>
    </row>
    <row r="386" spans="1:65" s="2" customFormat="1" ht="24.2" customHeight="1">
      <c r="A386" s="31"/>
      <c r="B386" s="32"/>
      <c r="C386" s="196" t="s">
        <v>414</v>
      </c>
      <c r="D386" s="196" t="s">
        <v>167</v>
      </c>
      <c r="E386" s="197" t="s">
        <v>850</v>
      </c>
      <c r="F386" s="198" t="s">
        <v>851</v>
      </c>
      <c r="G386" s="199" t="s">
        <v>170</v>
      </c>
      <c r="H386" s="200">
        <v>17.439</v>
      </c>
      <c r="I386" s="201">
        <v>42.69</v>
      </c>
      <c r="J386" s="201">
        <f>ROUND(I386*H386,2)</f>
        <v>744.47</v>
      </c>
      <c r="K386" s="202"/>
      <c r="L386" s="36"/>
      <c r="M386" s="203" t="s">
        <v>1</v>
      </c>
      <c r="N386" s="204" t="s">
        <v>39</v>
      </c>
      <c r="O386" s="205">
        <v>0.91500000000000004</v>
      </c>
      <c r="P386" s="205">
        <f>O386*H386</f>
        <v>15.956685</v>
      </c>
      <c r="Q386" s="205">
        <v>1.976E-2</v>
      </c>
      <c r="R386" s="205">
        <f>Q386*H386</f>
        <v>0.34459464000000001</v>
      </c>
      <c r="S386" s="205">
        <v>0</v>
      </c>
      <c r="T386" s="206">
        <f>S386*H386</f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207" t="s">
        <v>171</v>
      </c>
      <c r="AT386" s="207" t="s">
        <v>167</v>
      </c>
      <c r="AU386" s="207" t="s">
        <v>94</v>
      </c>
      <c r="AY386" s="17" t="s">
        <v>165</v>
      </c>
      <c r="BE386" s="208">
        <f>IF(N386="základná",J386,0)</f>
        <v>0</v>
      </c>
      <c r="BF386" s="208">
        <f>IF(N386="znížená",J386,0)</f>
        <v>744.47</v>
      </c>
      <c r="BG386" s="208">
        <f>IF(N386="zákl. prenesená",J386,0)</f>
        <v>0</v>
      </c>
      <c r="BH386" s="208">
        <f>IF(N386="zníž. prenesená",J386,0)</f>
        <v>0</v>
      </c>
      <c r="BI386" s="208">
        <f>IF(N386="nulová",J386,0)</f>
        <v>0</v>
      </c>
      <c r="BJ386" s="17" t="s">
        <v>94</v>
      </c>
      <c r="BK386" s="208">
        <f>ROUND(I386*H386,2)</f>
        <v>744.47</v>
      </c>
      <c r="BL386" s="17" t="s">
        <v>171</v>
      </c>
      <c r="BM386" s="207" t="s">
        <v>852</v>
      </c>
    </row>
    <row r="387" spans="1:65" s="13" customFormat="1" ht="11.25">
      <c r="B387" s="209"/>
      <c r="C387" s="210"/>
      <c r="D387" s="211" t="s">
        <v>173</v>
      </c>
      <c r="E387" s="212" t="s">
        <v>1</v>
      </c>
      <c r="F387" s="213" t="s">
        <v>242</v>
      </c>
      <c r="G387" s="210"/>
      <c r="H387" s="212" t="s">
        <v>1</v>
      </c>
      <c r="I387" s="210"/>
      <c r="J387" s="210"/>
      <c r="K387" s="210"/>
      <c r="L387" s="214"/>
      <c r="M387" s="215"/>
      <c r="N387" s="216"/>
      <c r="O387" s="216"/>
      <c r="P387" s="216"/>
      <c r="Q387" s="216"/>
      <c r="R387" s="216"/>
      <c r="S387" s="216"/>
      <c r="T387" s="217"/>
      <c r="AT387" s="218" t="s">
        <v>173</v>
      </c>
      <c r="AU387" s="218" t="s">
        <v>94</v>
      </c>
      <c r="AV387" s="13" t="s">
        <v>81</v>
      </c>
      <c r="AW387" s="13" t="s">
        <v>29</v>
      </c>
      <c r="AX387" s="13" t="s">
        <v>73</v>
      </c>
      <c r="AY387" s="218" t="s">
        <v>165</v>
      </c>
    </row>
    <row r="388" spans="1:65" s="14" customFormat="1" ht="11.25">
      <c r="B388" s="219"/>
      <c r="C388" s="220"/>
      <c r="D388" s="211" t="s">
        <v>173</v>
      </c>
      <c r="E388" s="221" t="s">
        <v>1</v>
      </c>
      <c r="F388" s="222" t="s">
        <v>830</v>
      </c>
      <c r="G388" s="220"/>
      <c r="H388" s="223">
        <v>9.2159999999999993</v>
      </c>
      <c r="I388" s="220"/>
      <c r="J388" s="220"/>
      <c r="K388" s="220"/>
      <c r="L388" s="224"/>
      <c r="M388" s="225"/>
      <c r="N388" s="226"/>
      <c r="O388" s="226"/>
      <c r="P388" s="226"/>
      <c r="Q388" s="226"/>
      <c r="R388" s="226"/>
      <c r="S388" s="226"/>
      <c r="T388" s="227"/>
      <c r="AT388" s="228" t="s">
        <v>173</v>
      </c>
      <c r="AU388" s="228" t="s">
        <v>94</v>
      </c>
      <c r="AV388" s="14" t="s">
        <v>94</v>
      </c>
      <c r="AW388" s="14" t="s">
        <v>29</v>
      </c>
      <c r="AX388" s="14" t="s">
        <v>73</v>
      </c>
      <c r="AY388" s="228" t="s">
        <v>165</v>
      </c>
    </row>
    <row r="389" spans="1:65" s="14" customFormat="1" ht="11.25">
      <c r="B389" s="219"/>
      <c r="C389" s="220"/>
      <c r="D389" s="211" t="s">
        <v>173</v>
      </c>
      <c r="E389" s="221" t="s">
        <v>1</v>
      </c>
      <c r="F389" s="222" t="s">
        <v>831</v>
      </c>
      <c r="G389" s="220"/>
      <c r="H389" s="223">
        <v>3.5459999999999998</v>
      </c>
      <c r="I389" s="220"/>
      <c r="J389" s="220"/>
      <c r="K389" s="220"/>
      <c r="L389" s="224"/>
      <c r="M389" s="225"/>
      <c r="N389" s="226"/>
      <c r="O389" s="226"/>
      <c r="P389" s="226"/>
      <c r="Q389" s="226"/>
      <c r="R389" s="226"/>
      <c r="S389" s="226"/>
      <c r="T389" s="227"/>
      <c r="AT389" s="228" t="s">
        <v>173</v>
      </c>
      <c r="AU389" s="228" t="s">
        <v>94</v>
      </c>
      <c r="AV389" s="14" t="s">
        <v>94</v>
      </c>
      <c r="AW389" s="14" t="s">
        <v>29</v>
      </c>
      <c r="AX389" s="14" t="s">
        <v>73</v>
      </c>
      <c r="AY389" s="228" t="s">
        <v>165</v>
      </c>
    </row>
    <row r="390" spans="1:65" s="14" customFormat="1" ht="11.25">
      <c r="B390" s="219"/>
      <c r="C390" s="220"/>
      <c r="D390" s="211" t="s">
        <v>173</v>
      </c>
      <c r="E390" s="221" t="s">
        <v>1</v>
      </c>
      <c r="F390" s="222" t="s">
        <v>832</v>
      </c>
      <c r="G390" s="220"/>
      <c r="H390" s="223">
        <v>4.6769999999999996</v>
      </c>
      <c r="I390" s="220"/>
      <c r="J390" s="220"/>
      <c r="K390" s="220"/>
      <c r="L390" s="224"/>
      <c r="M390" s="225"/>
      <c r="N390" s="226"/>
      <c r="O390" s="226"/>
      <c r="P390" s="226"/>
      <c r="Q390" s="226"/>
      <c r="R390" s="226"/>
      <c r="S390" s="226"/>
      <c r="T390" s="227"/>
      <c r="AT390" s="228" t="s">
        <v>173</v>
      </c>
      <c r="AU390" s="228" t="s">
        <v>94</v>
      </c>
      <c r="AV390" s="14" t="s">
        <v>94</v>
      </c>
      <c r="AW390" s="14" t="s">
        <v>29</v>
      </c>
      <c r="AX390" s="14" t="s">
        <v>73</v>
      </c>
      <c r="AY390" s="228" t="s">
        <v>165</v>
      </c>
    </row>
    <row r="391" spans="1:65" s="15" customFormat="1" ht="11.25">
      <c r="B391" s="229"/>
      <c r="C391" s="230"/>
      <c r="D391" s="211" t="s">
        <v>173</v>
      </c>
      <c r="E391" s="231" t="s">
        <v>1</v>
      </c>
      <c r="F391" s="232" t="s">
        <v>176</v>
      </c>
      <c r="G391" s="230"/>
      <c r="H391" s="233">
        <v>17.439</v>
      </c>
      <c r="I391" s="230"/>
      <c r="J391" s="230"/>
      <c r="K391" s="230"/>
      <c r="L391" s="234"/>
      <c r="M391" s="235"/>
      <c r="N391" s="236"/>
      <c r="O391" s="236"/>
      <c r="P391" s="236"/>
      <c r="Q391" s="236"/>
      <c r="R391" s="236"/>
      <c r="S391" s="236"/>
      <c r="T391" s="237"/>
      <c r="AT391" s="238" t="s">
        <v>173</v>
      </c>
      <c r="AU391" s="238" t="s">
        <v>94</v>
      </c>
      <c r="AV391" s="15" t="s">
        <v>171</v>
      </c>
      <c r="AW391" s="15" t="s">
        <v>29</v>
      </c>
      <c r="AX391" s="15" t="s">
        <v>81</v>
      </c>
      <c r="AY391" s="238" t="s">
        <v>165</v>
      </c>
    </row>
    <row r="392" spans="1:65" s="2" customFormat="1" ht="24.2" customHeight="1">
      <c r="A392" s="31"/>
      <c r="B392" s="32"/>
      <c r="C392" s="196" t="s">
        <v>422</v>
      </c>
      <c r="D392" s="196" t="s">
        <v>167</v>
      </c>
      <c r="E392" s="197" t="s">
        <v>853</v>
      </c>
      <c r="F392" s="198" t="s">
        <v>854</v>
      </c>
      <c r="G392" s="199" t="s">
        <v>170</v>
      </c>
      <c r="H392" s="200">
        <v>628.04899999999998</v>
      </c>
      <c r="I392" s="201">
        <v>65.959999999999994</v>
      </c>
      <c r="J392" s="201">
        <f>ROUND(I392*H392,2)</f>
        <v>41426.11</v>
      </c>
      <c r="K392" s="202"/>
      <c r="L392" s="36"/>
      <c r="M392" s="203" t="s">
        <v>1</v>
      </c>
      <c r="N392" s="204" t="s">
        <v>39</v>
      </c>
      <c r="O392" s="205">
        <v>0.92100000000000004</v>
      </c>
      <c r="P392" s="205">
        <f>O392*H392</f>
        <v>578.43312900000001</v>
      </c>
      <c r="Q392" s="205">
        <v>3.363E-2</v>
      </c>
      <c r="R392" s="205">
        <f>Q392*H392</f>
        <v>21.12128787</v>
      </c>
      <c r="S392" s="205">
        <v>0</v>
      </c>
      <c r="T392" s="206">
        <f>S392*H392</f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207" t="s">
        <v>171</v>
      </c>
      <c r="AT392" s="207" t="s">
        <v>167</v>
      </c>
      <c r="AU392" s="207" t="s">
        <v>94</v>
      </c>
      <c r="AY392" s="17" t="s">
        <v>165</v>
      </c>
      <c r="BE392" s="208">
        <f>IF(N392="základná",J392,0)</f>
        <v>0</v>
      </c>
      <c r="BF392" s="208">
        <f>IF(N392="znížená",J392,0)</f>
        <v>41426.11</v>
      </c>
      <c r="BG392" s="208">
        <f>IF(N392="zákl. prenesená",J392,0)</f>
        <v>0</v>
      </c>
      <c r="BH392" s="208">
        <f>IF(N392="zníž. prenesená",J392,0)</f>
        <v>0</v>
      </c>
      <c r="BI392" s="208">
        <f>IF(N392="nulová",J392,0)</f>
        <v>0</v>
      </c>
      <c r="BJ392" s="17" t="s">
        <v>94</v>
      </c>
      <c r="BK392" s="208">
        <f>ROUND(I392*H392,2)</f>
        <v>41426.11</v>
      </c>
      <c r="BL392" s="17" t="s">
        <v>171</v>
      </c>
      <c r="BM392" s="207" t="s">
        <v>855</v>
      </c>
    </row>
    <row r="393" spans="1:65" s="13" customFormat="1" ht="11.25">
      <c r="B393" s="209"/>
      <c r="C393" s="210"/>
      <c r="D393" s="211" t="s">
        <v>173</v>
      </c>
      <c r="E393" s="212" t="s">
        <v>1</v>
      </c>
      <c r="F393" s="213" t="s">
        <v>242</v>
      </c>
      <c r="G393" s="210"/>
      <c r="H393" s="212" t="s">
        <v>1</v>
      </c>
      <c r="I393" s="210"/>
      <c r="J393" s="210"/>
      <c r="K393" s="210"/>
      <c r="L393" s="214"/>
      <c r="M393" s="215"/>
      <c r="N393" s="216"/>
      <c r="O393" s="216"/>
      <c r="P393" s="216"/>
      <c r="Q393" s="216"/>
      <c r="R393" s="216"/>
      <c r="S393" s="216"/>
      <c r="T393" s="217"/>
      <c r="AT393" s="218" t="s">
        <v>173</v>
      </c>
      <c r="AU393" s="218" t="s">
        <v>94</v>
      </c>
      <c r="AV393" s="13" t="s">
        <v>81</v>
      </c>
      <c r="AW393" s="13" t="s">
        <v>29</v>
      </c>
      <c r="AX393" s="13" t="s">
        <v>73</v>
      </c>
      <c r="AY393" s="218" t="s">
        <v>165</v>
      </c>
    </row>
    <row r="394" spans="1:65" s="14" customFormat="1" ht="11.25">
      <c r="B394" s="219"/>
      <c r="C394" s="220"/>
      <c r="D394" s="211" t="s">
        <v>173</v>
      </c>
      <c r="E394" s="221" t="s">
        <v>1</v>
      </c>
      <c r="F394" s="222" t="s">
        <v>821</v>
      </c>
      <c r="G394" s="220"/>
      <c r="H394" s="223">
        <v>51.941000000000003</v>
      </c>
      <c r="I394" s="220"/>
      <c r="J394" s="220"/>
      <c r="K394" s="220"/>
      <c r="L394" s="224"/>
      <c r="M394" s="225"/>
      <c r="N394" s="226"/>
      <c r="O394" s="226"/>
      <c r="P394" s="226"/>
      <c r="Q394" s="226"/>
      <c r="R394" s="226"/>
      <c r="S394" s="226"/>
      <c r="T394" s="227"/>
      <c r="AT394" s="228" t="s">
        <v>173</v>
      </c>
      <c r="AU394" s="228" t="s">
        <v>94</v>
      </c>
      <c r="AV394" s="14" t="s">
        <v>94</v>
      </c>
      <c r="AW394" s="14" t="s">
        <v>29</v>
      </c>
      <c r="AX394" s="14" t="s">
        <v>73</v>
      </c>
      <c r="AY394" s="228" t="s">
        <v>165</v>
      </c>
    </row>
    <row r="395" spans="1:65" s="14" customFormat="1" ht="11.25">
      <c r="B395" s="219"/>
      <c r="C395" s="220"/>
      <c r="D395" s="211" t="s">
        <v>173</v>
      </c>
      <c r="E395" s="221" t="s">
        <v>1</v>
      </c>
      <c r="F395" s="222" t="s">
        <v>822</v>
      </c>
      <c r="G395" s="220"/>
      <c r="H395" s="223">
        <v>22.225999999999999</v>
      </c>
      <c r="I395" s="220"/>
      <c r="J395" s="220"/>
      <c r="K395" s="220"/>
      <c r="L395" s="224"/>
      <c r="M395" s="225"/>
      <c r="N395" s="226"/>
      <c r="O395" s="226"/>
      <c r="P395" s="226"/>
      <c r="Q395" s="226"/>
      <c r="R395" s="226"/>
      <c r="S395" s="226"/>
      <c r="T395" s="227"/>
      <c r="AT395" s="228" t="s">
        <v>173</v>
      </c>
      <c r="AU395" s="228" t="s">
        <v>94</v>
      </c>
      <c r="AV395" s="14" t="s">
        <v>94</v>
      </c>
      <c r="AW395" s="14" t="s">
        <v>29</v>
      </c>
      <c r="AX395" s="14" t="s">
        <v>73</v>
      </c>
      <c r="AY395" s="228" t="s">
        <v>165</v>
      </c>
    </row>
    <row r="396" spans="1:65" s="14" customFormat="1" ht="11.25">
      <c r="B396" s="219"/>
      <c r="C396" s="220"/>
      <c r="D396" s="211" t="s">
        <v>173</v>
      </c>
      <c r="E396" s="221" t="s">
        <v>1</v>
      </c>
      <c r="F396" s="222" t="s">
        <v>823</v>
      </c>
      <c r="G396" s="220"/>
      <c r="H396" s="223">
        <v>34.630000000000003</v>
      </c>
      <c r="I396" s="220"/>
      <c r="J396" s="220"/>
      <c r="K396" s="220"/>
      <c r="L396" s="224"/>
      <c r="M396" s="225"/>
      <c r="N396" s="226"/>
      <c r="O396" s="226"/>
      <c r="P396" s="226"/>
      <c r="Q396" s="226"/>
      <c r="R396" s="226"/>
      <c r="S396" s="226"/>
      <c r="T396" s="227"/>
      <c r="AT396" s="228" t="s">
        <v>173</v>
      </c>
      <c r="AU396" s="228" t="s">
        <v>94</v>
      </c>
      <c r="AV396" s="14" t="s">
        <v>94</v>
      </c>
      <c r="AW396" s="14" t="s">
        <v>29</v>
      </c>
      <c r="AX396" s="14" t="s">
        <v>73</v>
      </c>
      <c r="AY396" s="228" t="s">
        <v>165</v>
      </c>
    </row>
    <row r="397" spans="1:65" s="14" customFormat="1" ht="11.25">
      <c r="B397" s="219"/>
      <c r="C397" s="220"/>
      <c r="D397" s="211" t="s">
        <v>173</v>
      </c>
      <c r="E397" s="221" t="s">
        <v>1</v>
      </c>
      <c r="F397" s="222" t="s">
        <v>824</v>
      </c>
      <c r="G397" s="220"/>
      <c r="H397" s="223">
        <v>349.96800000000002</v>
      </c>
      <c r="I397" s="220"/>
      <c r="J397" s="220"/>
      <c r="K397" s="220"/>
      <c r="L397" s="224"/>
      <c r="M397" s="225"/>
      <c r="N397" s="226"/>
      <c r="O397" s="226"/>
      <c r="P397" s="226"/>
      <c r="Q397" s="226"/>
      <c r="R397" s="226"/>
      <c r="S397" s="226"/>
      <c r="T397" s="227"/>
      <c r="AT397" s="228" t="s">
        <v>173</v>
      </c>
      <c r="AU397" s="228" t="s">
        <v>94</v>
      </c>
      <c r="AV397" s="14" t="s">
        <v>94</v>
      </c>
      <c r="AW397" s="14" t="s">
        <v>29</v>
      </c>
      <c r="AX397" s="14" t="s">
        <v>73</v>
      </c>
      <c r="AY397" s="228" t="s">
        <v>165</v>
      </c>
    </row>
    <row r="398" spans="1:65" s="14" customFormat="1" ht="11.25">
      <c r="B398" s="219"/>
      <c r="C398" s="220"/>
      <c r="D398" s="211" t="s">
        <v>173</v>
      </c>
      <c r="E398" s="221" t="s">
        <v>1</v>
      </c>
      <c r="F398" s="222" t="s">
        <v>825</v>
      </c>
      <c r="G398" s="220"/>
      <c r="H398" s="223">
        <v>23.84</v>
      </c>
      <c r="I398" s="220"/>
      <c r="J398" s="220"/>
      <c r="K398" s="220"/>
      <c r="L398" s="224"/>
      <c r="M398" s="225"/>
      <c r="N398" s="226"/>
      <c r="O398" s="226"/>
      <c r="P398" s="226"/>
      <c r="Q398" s="226"/>
      <c r="R398" s="226"/>
      <c r="S398" s="226"/>
      <c r="T398" s="227"/>
      <c r="AT398" s="228" t="s">
        <v>173</v>
      </c>
      <c r="AU398" s="228" t="s">
        <v>94</v>
      </c>
      <c r="AV398" s="14" t="s">
        <v>94</v>
      </c>
      <c r="AW398" s="14" t="s">
        <v>29</v>
      </c>
      <c r="AX398" s="14" t="s">
        <v>73</v>
      </c>
      <c r="AY398" s="228" t="s">
        <v>165</v>
      </c>
    </row>
    <row r="399" spans="1:65" s="14" customFormat="1" ht="11.25">
      <c r="B399" s="219"/>
      <c r="C399" s="220"/>
      <c r="D399" s="211" t="s">
        <v>173</v>
      </c>
      <c r="E399" s="221" t="s">
        <v>1</v>
      </c>
      <c r="F399" s="222" t="s">
        <v>826</v>
      </c>
      <c r="G399" s="220"/>
      <c r="H399" s="223">
        <v>18.241</v>
      </c>
      <c r="I399" s="220"/>
      <c r="J399" s="220"/>
      <c r="K399" s="220"/>
      <c r="L399" s="224"/>
      <c r="M399" s="225"/>
      <c r="N399" s="226"/>
      <c r="O399" s="226"/>
      <c r="P399" s="226"/>
      <c r="Q399" s="226"/>
      <c r="R399" s="226"/>
      <c r="S399" s="226"/>
      <c r="T399" s="227"/>
      <c r="AT399" s="228" t="s">
        <v>173</v>
      </c>
      <c r="AU399" s="228" t="s">
        <v>94</v>
      </c>
      <c r="AV399" s="14" t="s">
        <v>94</v>
      </c>
      <c r="AW399" s="14" t="s">
        <v>29</v>
      </c>
      <c r="AX399" s="14" t="s">
        <v>73</v>
      </c>
      <c r="AY399" s="228" t="s">
        <v>165</v>
      </c>
    </row>
    <row r="400" spans="1:65" s="14" customFormat="1" ht="11.25">
      <c r="B400" s="219"/>
      <c r="C400" s="220"/>
      <c r="D400" s="211" t="s">
        <v>173</v>
      </c>
      <c r="E400" s="221" t="s">
        <v>1</v>
      </c>
      <c r="F400" s="222" t="s">
        <v>827</v>
      </c>
      <c r="G400" s="220"/>
      <c r="H400" s="223">
        <v>65.700999999999993</v>
      </c>
      <c r="I400" s="220"/>
      <c r="J400" s="220"/>
      <c r="K400" s="220"/>
      <c r="L400" s="224"/>
      <c r="M400" s="225"/>
      <c r="N400" s="226"/>
      <c r="O400" s="226"/>
      <c r="P400" s="226"/>
      <c r="Q400" s="226"/>
      <c r="R400" s="226"/>
      <c r="S400" s="226"/>
      <c r="T400" s="227"/>
      <c r="AT400" s="228" t="s">
        <v>173</v>
      </c>
      <c r="AU400" s="228" t="s">
        <v>94</v>
      </c>
      <c r="AV400" s="14" t="s">
        <v>94</v>
      </c>
      <c r="AW400" s="14" t="s">
        <v>29</v>
      </c>
      <c r="AX400" s="14" t="s">
        <v>73</v>
      </c>
      <c r="AY400" s="228" t="s">
        <v>165</v>
      </c>
    </row>
    <row r="401" spans="1:65" s="14" customFormat="1" ht="11.25">
      <c r="B401" s="219"/>
      <c r="C401" s="220"/>
      <c r="D401" s="211" t="s">
        <v>173</v>
      </c>
      <c r="E401" s="221" t="s">
        <v>1</v>
      </c>
      <c r="F401" s="222" t="s">
        <v>828</v>
      </c>
      <c r="G401" s="220"/>
      <c r="H401" s="223">
        <v>107.694</v>
      </c>
      <c r="I401" s="220"/>
      <c r="J401" s="220"/>
      <c r="K401" s="220"/>
      <c r="L401" s="224"/>
      <c r="M401" s="225"/>
      <c r="N401" s="226"/>
      <c r="O401" s="226"/>
      <c r="P401" s="226"/>
      <c r="Q401" s="226"/>
      <c r="R401" s="226"/>
      <c r="S401" s="226"/>
      <c r="T401" s="227"/>
      <c r="AT401" s="228" t="s">
        <v>173</v>
      </c>
      <c r="AU401" s="228" t="s">
        <v>94</v>
      </c>
      <c r="AV401" s="14" t="s">
        <v>94</v>
      </c>
      <c r="AW401" s="14" t="s">
        <v>29</v>
      </c>
      <c r="AX401" s="14" t="s">
        <v>73</v>
      </c>
      <c r="AY401" s="228" t="s">
        <v>165</v>
      </c>
    </row>
    <row r="402" spans="1:65" s="13" customFormat="1" ht="11.25">
      <c r="B402" s="209"/>
      <c r="C402" s="210"/>
      <c r="D402" s="211" t="s">
        <v>173</v>
      </c>
      <c r="E402" s="212" t="s">
        <v>1</v>
      </c>
      <c r="F402" s="213" t="s">
        <v>835</v>
      </c>
      <c r="G402" s="210"/>
      <c r="H402" s="212" t="s">
        <v>1</v>
      </c>
      <c r="I402" s="210"/>
      <c r="J402" s="210"/>
      <c r="K402" s="210"/>
      <c r="L402" s="214"/>
      <c r="M402" s="215"/>
      <c r="N402" s="216"/>
      <c r="O402" s="216"/>
      <c r="P402" s="216"/>
      <c r="Q402" s="216"/>
      <c r="R402" s="216"/>
      <c r="S402" s="216"/>
      <c r="T402" s="217"/>
      <c r="AT402" s="218" t="s">
        <v>173</v>
      </c>
      <c r="AU402" s="218" t="s">
        <v>94</v>
      </c>
      <c r="AV402" s="13" t="s">
        <v>81</v>
      </c>
      <c r="AW402" s="13" t="s">
        <v>29</v>
      </c>
      <c r="AX402" s="13" t="s">
        <v>73</v>
      </c>
      <c r="AY402" s="218" t="s">
        <v>165</v>
      </c>
    </row>
    <row r="403" spans="1:65" s="14" customFormat="1" ht="45">
      <c r="B403" s="219"/>
      <c r="C403" s="220"/>
      <c r="D403" s="211" t="s">
        <v>173</v>
      </c>
      <c r="E403" s="221" t="s">
        <v>1</v>
      </c>
      <c r="F403" s="222" t="s">
        <v>856</v>
      </c>
      <c r="G403" s="220"/>
      <c r="H403" s="223">
        <v>-38.055999999999997</v>
      </c>
      <c r="I403" s="220"/>
      <c r="J403" s="220"/>
      <c r="K403" s="220"/>
      <c r="L403" s="224"/>
      <c r="M403" s="225"/>
      <c r="N403" s="226"/>
      <c r="O403" s="226"/>
      <c r="P403" s="226"/>
      <c r="Q403" s="226"/>
      <c r="R403" s="226"/>
      <c r="S403" s="226"/>
      <c r="T403" s="227"/>
      <c r="AT403" s="228" t="s">
        <v>173</v>
      </c>
      <c r="AU403" s="228" t="s">
        <v>94</v>
      </c>
      <c r="AV403" s="14" t="s">
        <v>94</v>
      </c>
      <c r="AW403" s="14" t="s">
        <v>29</v>
      </c>
      <c r="AX403" s="14" t="s">
        <v>73</v>
      </c>
      <c r="AY403" s="228" t="s">
        <v>165</v>
      </c>
    </row>
    <row r="404" spans="1:65" s="14" customFormat="1" ht="11.25">
      <c r="B404" s="219"/>
      <c r="C404" s="220"/>
      <c r="D404" s="211" t="s">
        <v>173</v>
      </c>
      <c r="E404" s="221" t="s">
        <v>1</v>
      </c>
      <c r="F404" s="222" t="s">
        <v>857</v>
      </c>
      <c r="G404" s="220"/>
      <c r="H404" s="223">
        <v>-8.1359999999999992</v>
      </c>
      <c r="I404" s="220"/>
      <c r="J404" s="220"/>
      <c r="K404" s="220"/>
      <c r="L404" s="224"/>
      <c r="M404" s="225"/>
      <c r="N404" s="226"/>
      <c r="O404" s="226"/>
      <c r="P404" s="226"/>
      <c r="Q404" s="226"/>
      <c r="R404" s="226"/>
      <c r="S404" s="226"/>
      <c r="T404" s="227"/>
      <c r="AT404" s="228" t="s">
        <v>173</v>
      </c>
      <c r="AU404" s="228" t="s">
        <v>94</v>
      </c>
      <c r="AV404" s="14" t="s">
        <v>94</v>
      </c>
      <c r="AW404" s="14" t="s">
        <v>29</v>
      </c>
      <c r="AX404" s="14" t="s">
        <v>73</v>
      </c>
      <c r="AY404" s="228" t="s">
        <v>165</v>
      </c>
    </row>
    <row r="405" spans="1:65" s="15" customFormat="1" ht="11.25">
      <c r="B405" s="229"/>
      <c r="C405" s="230"/>
      <c r="D405" s="211" t="s">
        <v>173</v>
      </c>
      <c r="E405" s="231" t="s">
        <v>1</v>
      </c>
      <c r="F405" s="232" t="s">
        <v>176</v>
      </c>
      <c r="G405" s="230"/>
      <c r="H405" s="233">
        <v>628.04899999999986</v>
      </c>
      <c r="I405" s="230"/>
      <c r="J405" s="230"/>
      <c r="K405" s="230"/>
      <c r="L405" s="234"/>
      <c r="M405" s="235"/>
      <c r="N405" s="236"/>
      <c r="O405" s="236"/>
      <c r="P405" s="236"/>
      <c r="Q405" s="236"/>
      <c r="R405" s="236"/>
      <c r="S405" s="236"/>
      <c r="T405" s="237"/>
      <c r="AT405" s="238" t="s">
        <v>173</v>
      </c>
      <c r="AU405" s="238" t="s">
        <v>94</v>
      </c>
      <c r="AV405" s="15" t="s">
        <v>171</v>
      </c>
      <c r="AW405" s="15" t="s">
        <v>29</v>
      </c>
      <c r="AX405" s="15" t="s">
        <v>81</v>
      </c>
      <c r="AY405" s="238" t="s">
        <v>165</v>
      </c>
    </row>
    <row r="406" spans="1:65" s="2" customFormat="1" ht="24.2" customHeight="1">
      <c r="A406" s="31"/>
      <c r="B406" s="32"/>
      <c r="C406" s="196" t="s">
        <v>428</v>
      </c>
      <c r="D406" s="196" t="s">
        <v>167</v>
      </c>
      <c r="E406" s="197" t="s">
        <v>858</v>
      </c>
      <c r="F406" s="198" t="s">
        <v>859</v>
      </c>
      <c r="G406" s="199" t="s">
        <v>183</v>
      </c>
      <c r="H406" s="200">
        <v>7.6189999999999998</v>
      </c>
      <c r="I406" s="201">
        <v>152.09</v>
      </c>
      <c r="J406" s="201">
        <f>ROUND(I406*H406,2)</f>
        <v>1158.77</v>
      </c>
      <c r="K406" s="202"/>
      <c r="L406" s="36"/>
      <c r="M406" s="203" t="s">
        <v>1</v>
      </c>
      <c r="N406" s="204" t="s">
        <v>39</v>
      </c>
      <c r="O406" s="205">
        <v>2.2229999999999999</v>
      </c>
      <c r="P406" s="205">
        <f>O406*H406</f>
        <v>16.937037</v>
      </c>
      <c r="Q406" s="205">
        <v>2.04</v>
      </c>
      <c r="R406" s="205">
        <f>Q406*H406</f>
        <v>15.542759999999999</v>
      </c>
      <c r="S406" s="205">
        <v>0</v>
      </c>
      <c r="T406" s="206">
        <f>S406*H406</f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207" t="s">
        <v>171</v>
      </c>
      <c r="AT406" s="207" t="s">
        <v>167</v>
      </c>
      <c r="AU406" s="207" t="s">
        <v>94</v>
      </c>
      <c r="AY406" s="17" t="s">
        <v>165</v>
      </c>
      <c r="BE406" s="208">
        <f>IF(N406="základná",J406,0)</f>
        <v>0</v>
      </c>
      <c r="BF406" s="208">
        <f>IF(N406="znížená",J406,0)</f>
        <v>1158.77</v>
      </c>
      <c r="BG406" s="208">
        <f>IF(N406="zákl. prenesená",J406,0)</f>
        <v>0</v>
      </c>
      <c r="BH406" s="208">
        <f>IF(N406="zníž. prenesená",J406,0)</f>
        <v>0</v>
      </c>
      <c r="BI406" s="208">
        <f>IF(N406="nulová",J406,0)</f>
        <v>0</v>
      </c>
      <c r="BJ406" s="17" t="s">
        <v>94</v>
      </c>
      <c r="BK406" s="208">
        <f>ROUND(I406*H406,2)</f>
        <v>1158.77</v>
      </c>
      <c r="BL406" s="17" t="s">
        <v>171</v>
      </c>
      <c r="BM406" s="207" t="s">
        <v>860</v>
      </c>
    </row>
    <row r="407" spans="1:65" s="13" customFormat="1" ht="11.25">
      <c r="B407" s="209"/>
      <c r="C407" s="210"/>
      <c r="D407" s="211" t="s">
        <v>173</v>
      </c>
      <c r="E407" s="212" t="s">
        <v>1</v>
      </c>
      <c r="F407" s="213" t="s">
        <v>242</v>
      </c>
      <c r="G407" s="210"/>
      <c r="H407" s="212" t="s">
        <v>1</v>
      </c>
      <c r="I407" s="210"/>
      <c r="J407" s="210"/>
      <c r="K407" s="210"/>
      <c r="L407" s="214"/>
      <c r="M407" s="215"/>
      <c r="N407" s="216"/>
      <c r="O407" s="216"/>
      <c r="P407" s="216"/>
      <c r="Q407" s="216"/>
      <c r="R407" s="216"/>
      <c r="S407" s="216"/>
      <c r="T407" s="217"/>
      <c r="AT407" s="218" t="s">
        <v>173</v>
      </c>
      <c r="AU407" s="218" t="s">
        <v>94</v>
      </c>
      <c r="AV407" s="13" t="s">
        <v>81</v>
      </c>
      <c r="AW407" s="13" t="s">
        <v>29</v>
      </c>
      <c r="AX407" s="13" t="s">
        <v>73</v>
      </c>
      <c r="AY407" s="218" t="s">
        <v>165</v>
      </c>
    </row>
    <row r="408" spans="1:65" s="14" customFormat="1" ht="11.25">
      <c r="B408" s="219"/>
      <c r="C408" s="220"/>
      <c r="D408" s="211" t="s">
        <v>173</v>
      </c>
      <c r="E408" s="221" t="s">
        <v>1</v>
      </c>
      <c r="F408" s="222" t="s">
        <v>861</v>
      </c>
      <c r="G408" s="220"/>
      <c r="H408" s="223">
        <v>7.6189999999999998</v>
      </c>
      <c r="I408" s="220"/>
      <c r="J408" s="220"/>
      <c r="K408" s="220"/>
      <c r="L408" s="224"/>
      <c r="M408" s="225"/>
      <c r="N408" s="226"/>
      <c r="O408" s="226"/>
      <c r="P408" s="226"/>
      <c r="Q408" s="226"/>
      <c r="R408" s="226"/>
      <c r="S408" s="226"/>
      <c r="T408" s="227"/>
      <c r="AT408" s="228" t="s">
        <v>173</v>
      </c>
      <c r="AU408" s="228" t="s">
        <v>94</v>
      </c>
      <c r="AV408" s="14" t="s">
        <v>94</v>
      </c>
      <c r="AW408" s="14" t="s">
        <v>29</v>
      </c>
      <c r="AX408" s="14" t="s">
        <v>73</v>
      </c>
      <c r="AY408" s="228" t="s">
        <v>165</v>
      </c>
    </row>
    <row r="409" spans="1:65" s="15" customFormat="1" ht="11.25">
      <c r="B409" s="229"/>
      <c r="C409" s="230"/>
      <c r="D409" s="211" t="s">
        <v>173</v>
      </c>
      <c r="E409" s="231" t="s">
        <v>1</v>
      </c>
      <c r="F409" s="232" t="s">
        <v>176</v>
      </c>
      <c r="G409" s="230"/>
      <c r="H409" s="233">
        <v>7.6189999999999998</v>
      </c>
      <c r="I409" s="230"/>
      <c r="J409" s="230"/>
      <c r="K409" s="230"/>
      <c r="L409" s="234"/>
      <c r="M409" s="235"/>
      <c r="N409" s="236"/>
      <c r="O409" s="236"/>
      <c r="P409" s="236"/>
      <c r="Q409" s="236"/>
      <c r="R409" s="236"/>
      <c r="S409" s="236"/>
      <c r="T409" s="237"/>
      <c r="AT409" s="238" t="s">
        <v>173</v>
      </c>
      <c r="AU409" s="238" t="s">
        <v>94</v>
      </c>
      <c r="AV409" s="15" t="s">
        <v>171</v>
      </c>
      <c r="AW409" s="15" t="s">
        <v>29</v>
      </c>
      <c r="AX409" s="15" t="s">
        <v>81</v>
      </c>
      <c r="AY409" s="238" t="s">
        <v>165</v>
      </c>
    </row>
    <row r="410" spans="1:65" s="2" customFormat="1" ht="24.2" customHeight="1">
      <c r="A410" s="31"/>
      <c r="B410" s="32"/>
      <c r="C410" s="196" t="s">
        <v>432</v>
      </c>
      <c r="D410" s="196" t="s">
        <v>167</v>
      </c>
      <c r="E410" s="197" t="s">
        <v>862</v>
      </c>
      <c r="F410" s="198" t="s">
        <v>863</v>
      </c>
      <c r="G410" s="199" t="s">
        <v>170</v>
      </c>
      <c r="H410" s="200">
        <v>419.24400000000003</v>
      </c>
      <c r="I410" s="201">
        <v>0.19</v>
      </c>
      <c r="J410" s="201">
        <f>ROUND(I410*H410,2)</f>
        <v>79.66</v>
      </c>
      <c r="K410" s="202"/>
      <c r="L410" s="36"/>
      <c r="M410" s="203" t="s">
        <v>1</v>
      </c>
      <c r="N410" s="204" t="s">
        <v>39</v>
      </c>
      <c r="O410" s="205">
        <v>0.01</v>
      </c>
      <c r="P410" s="205">
        <f>O410*H410</f>
        <v>4.1924400000000004</v>
      </c>
      <c r="Q410" s="205">
        <v>0</v>
      </c>
      <c r="R410" s="205">
        <f>Q410*H410</f>
        <v>0</v>
      </c>
      <c r="S410" s="205">
        <v>0</v>
      </c>
      <c r="T410" s="206">
        <f>S410*H410</f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207" t="s">
        <v>171</v>
      </c>
      <c r="AT410" s="207" t="s">
        <v>167</v>
      </c>
      <c r="AU410" s="207" t="s">
        <v>94</v>
      </c>
      <c r="AY410" s="17" t="s">
        <v>165</v>
      </c>
      <c r="BE410" s="208">
        <f>IF(N410="základná",J410,0)</f>
        <v>0</v>
      </c>
      <c r="BF410" s="208">
        <f>IF(N410="znížená",J410,0)</f>
        <v>79.66</v>
      </c>
      <c r="BG410" s="208">
        <f>IF(N410="zákl. prenesená",J410,0)</f>
        <v>0</v>
      </c>
      <c r="BH410" s="208">
        <f>IF(N410="zníž. prenesená",J410,0)</f>
        <v>0</v>
      </c>
      <c r="BI410" s="208">
        <f>IF(N410="nulová",J410,0)</f>
        <v>0</v>
      </c>
      <c r="BJ410" s="17" t="s">
        <v>94</v>
      </c>
      <c r="BK410" s="208">
        <f>ROUND(I410*H410,2)</f>
        <v>79.66</v>
      </c>
      <c r="BL410" s="17" t="s">
        <v>171</v>
      </c>
      <c r="BM410" s="207" t="s">
        <v>864</v>
      </c>
    </row>
    <row r="411" spans="1:65" s="13" customFormat="1" ht="11.25">
      <c r="B411" s="209"/>
      <c r="C411" s="210"/>
      <c r="D411" s="211" t="s">
        <v>173</v>
      </c>
      <c r="E411" s="212" t="s">
        <v>1</v>
      </c>
      <c r="F411" s="213" t="s">
        <v>261</v>
      </c>
      <c r="G411" s="210"/>
      <c r="H411" s="212" t="s">
        <v>1</v>
      </c>
      <c r="I411" s="210"/>
      <c r="J411" s="210"/>
      <c r="K411" s="210"/>
      <c r="L411" s="214"/>
      <c r="M411" s="215"/>
      <c r="N411" s="216"/>
      <c r="O411" s="216"/>
      <c r="P411" s="216"/>
      <c r="Q411" s="216"/>
      <c r="R411" s="216"/>
      <c r="S411" s="216"/>
      <c r="T411" s="217"/>
      <c r="AT411" s="218" t="s">
        <v>173</v>
      </c>
      <c r="AU411" s="218" t="s">
        <v>94</v>
      </c>
      <c r="AV411" s="13" t="s">
        <v>81</v>
      </c>
      <c r="AW411" s="13" t="s">
        <v>29</v>
      </c>
      <c r="AX411" s="13" t="s">
        <v>73</v>
      </c>
      <c r="AY411" s="218" t="s">
        <v>165</v>
      </c>
    </row>
    <row r="412" spans="1:65" s="14" customFormat="1" ht="11.25">
      <c r="B412" s="219"/>
      <c r="C412" s="220"/>
      <c r="D412" s="211" t="s">
        <v>173</v>
      </c>
      <c r="E412" s="221" t="s">
        <v>1</v>
      </c>
      <c r="F412" s="222" t="s">
        <v>285</v>
      </c>
      <c r="G412" s="220"/>
      <c r="H412" s="223">
        <v>72.701999999999998</v>
      </c>
      <c r="I412" s="220"/>
      <c r="J412" s="220"/>
      <c r="K412" s="220"/>
      <c r="L412" s="224"/>
      <c r="M412" s="225"/>
      <c r="N412" s="226"/>
      <c r="O412" s="226"/>
      <c r="P412" s="226"/>
      <c r="Q412" s="226"/>
      <c r="R412" s="226"/>
      <c r="S412" s="226"/>
      <c r="T412" s="227"/>
      <c r="AT412" s="228" t="s">
        <v>173</v>
      </c>
      <c r="AU412" s="228" t="s">
        <v>94</v>
      </c>
      <c r="AV412" s="14" t="s">
        <v>94</v>
      </c>
      <c r="AW412" s="14" t="s">
        <v>29</v>
      </c>
      <c r="AX412" s="14" t="s">
        <v>73</v>
      </c>
      <c r="AY412" s="228" t="s">
        <v>165</v>
      </c>
    </row>
    <row r="413" spans="1:65" s="13" customFormat="1" ht="11.25">
      <c r="B413" s="209"/>
      <c r="C413" s="210"/>
      <c r="D413" s="211" t="s">
        <v>173</v>
      </c>
      <c r="E413" s="212" t="s">
        <v>1</v>
      </c>
      <c r="F413" s="213" t="s">
        <v>865</v>
      </c>
      <c r="G413" s="210"/>
      <c r="H413" s="212" t="s">
        <v>1</v>
      </c>
      <c r="I413" s="210"/>
      <c r="J413" s="210"/>
      <c r="K413" s="210"/>
      <c r="L413" s="214"/>
      <c r="M413" s="215"/>
      <c r="N413" s="216"/>
      <c r="O413" s="216"/>
      <c r="P413" s="216"/>
      <c r="Q413" s="216"/>
      <c r="R413" s="216"/>
      <c r="S413" s="216"/>
      <c r="T413" s="217"/>
      <c r="AT413" s="218" t="s">
        <v>173</v>
      </c>
      <c r="AU413" s="218" t="s">
        <v>94</v>
      </c>
      <c r="AV413" s="13" t="s">
        <v>81</v>
      </c>
      <c r="AW413" s="13" t="s">
        <v>29</v>
      </c>
      <c r="AX413" s="13" t="s">
        <v>73</v>
      </c>
      <c r="AY413" s="218" t="s">
        <v>165</v>
      </c>
    </row>
    <row r="414" spans="1:65" s="14" customFormat="1" ht="22.5">
      <c r="B414" s="219"/>
      <c r="C414" s="220"/>
      <c r="D414" s="211" t="s">
        <v>173</v>
      </c>
      <c r="E414" s="221" t="s">
        <v>1</v>
      </c>
      <c r="F414" s="222" t="s">
        <v>866</v>
      </c>
      <c r="G414" s="220"/>
      <c r="H414" s="223">
        <v>346.54199999999997</v>
      </c>
      <c r="I414" s="220"/>
      <c r="J414" s="220"/>
      <c r="K414" s="220"/>
      <c r="L414" s="224"/>
      <c r="M414" s="225"/>
      <c r="N414" s="226"/>
      <c r="O414" s="226"/>
      <c r="P414" s="226"/>
      <c r="Q414" s="226"/>
      <c r="R414" s="226"/>
      <c r="S414" s="226"/>
      <c r="T414" s="227"/>
      <c r="AT414" s="228" t="s">
        <v>173</v>
      </c>
      <c r="AU414" s="228" t="s">
        <v>94</v>
      </c>
      <c r="AV414" s="14" t="s">
        <v>94</v>
      </c>
      <c r="AW414" s="14" t="s">
        <v>29</v>
      </c>
      <c r="AX414" s="14" t="s">
        <v>73</v>
      </c>
      <c r="AY414" s="228" t="s">
        <v>165</v>
      </c>
    </row>
    <row r="415" spans="1:65" s="15" customFormat="1" ht="11.25">
      <c r="B415" s="229"/>
      <c r="C415" s="230"/>
      <c r="D415" s="211" t="s">
        <v>173</v>
      </c>
      <c r="E415" s="231" t="s">
        <v>1</v>
      </c>
      <c r="F415" s="232" t="s">
        <v>176</v>
      </c>
      <c r="G415" s="230"/>
      <c r="H415" s="233">
        <v>419.24399999999997</v>
      </c>
      <c r="I415" s="230"/>
      <c r="J415" s="230"/>
      <c r="K415" s="230"/>
      <c r="L415" s="234"/>
      <c r="M415" s="235"/>
      <c r="N415" s="236"/>
      <c r="O415" s="236"/>
      <c r="P415" s="236"/>
      <c r="Q415" s="236"/>
      <c r="R415" s="236"/>
      <c r="S415" s="236"/>
      <c r="T415" s="237"/>
      <c r="AT415" s="238" t="s">
        <v>173</v>
      </c>
      <c r="AU415" s="238" t="s">
        <v>94</v>
      </c>
      <c r="AV415" s="15" t="s">
        <v>171</v>
      </c>
      <c r="AW415" s="15" t="s">
        <v>29</v>
      </c>
      <c r="AX415" s="15" t="s">
        <v>81</v>
      </c>
      <c r="AY415" s="238" t="s">
        <v>165</v>
      </c>
    </row>
    <row r="416" spans="1:65" s="2" customFormat="1" ht="16.5" customHeight="1">
      <c r="A416" s="31"/>
      <c r="B416" s="32"/>
      <c r="C416" s="243" t="s">
        <v>436</v>
      </c>
      <c r="D416" s="243" t="s">
        <v>615</v>
      </c>
      <c r="E416" s="244" t="s">
        <v>867</v>
      </c>
      <c r="F416" s="245" t="s">
        <v>868</v>
      </c>
      <c r="G416" s="246" t="s">
        <v>170</v>
      </c>
      <c r="H416" s="247">
        <v>482.13099999999997</v>
      </c>
      <c r="I416" s="248">
        <v>0.86</v>
      </c>
      <c r="J416" s="248">
        <f>ROUND(I416*H416,2)</f>
        <v>414.63</v>
      </c>
      <c r="K416" s="249"/>
      <c r="L416" s="250"/>
      <c r="M416" s="251" t="s">
        <v>1</v>
      </c>
      <c r="N416" s="252" t="s">
        <v>39</v>
      </c>
      <c r="O416" s="205">
        <v>0</v>
      </c>
      <c r="P416" s="205">
        <f>O416*H416</f>
        <v>0</v>
      </c>
      <c r="Q416" s="205">
        <v>1E-4</v>
      </c>
      <c r="R416" s="205">
        <f>Q416*H416</f>
        <v>4.8213100000000002E-2</v>
      </c>
      <c r="S416" s="205">
        <v>0</v>
      </c>
      <c r="T416" s="206">
        <f>S416*H416</f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207" t="s">
        <v>202</v>
      </c>
      <c r="AT416" s="207" t="s">
        <v>615</v>
      </c>
      <c r="AU416" s="207" t="s">
        <v>94</v>
      </c>
      <c r="AY416" s="17" t="s">
        <v>165</v>
      </c>
      <c r="BE416" s="208">
        <f>IF(N416="základná",J416,0)</f>
        <v>0</v>
      </c>
      <c r="BF416" s="208">
        <f>IF(N416="znížená",J416,0)</f>
        <v>414.63</v>
      </c>
      <c r="BG416" s="208">
        <f>IF(N416="zákl. prenesená",J416,0)</f>
        <v>0</v>
      </c>
      <c r="BH416" s="208">
        <f>IF(N416="zníž. prenesená",J416,0)</f>
        <v>0</v>
      </c>
      <c r="BI416" s="208">
        <f>IF(N416="nulová",J416,0)</f>
        <v>0</v>
      </c>
      <c r="BJ416" s="17" t="s">
        <v>94</v>
      </c>
      <c r="BK416" s="208">
        <f>ROUND(I416*H416,2)</f>
        <v>414.63</v>
      </c>
      <c r="BL416" s="17" t="s">
        <v>171</v>
      </c>
      <c r="BM416" s="207" t="s">
        <v>869</v>
      </c>
    </row>
    <row r="417" spans="1:65" s="2" customFormat="1" ht="16.5" customHeight="1">
      <c r="A417" s="31"/>
      <c r="B417" s="32"/>
      <c r="C417" s="196" t="s">
        <v>442</v>
      </c>
      <c r="D417" s="196" t="s">
        <v>167</v>
      </c>
      <c r="E417" s="197" t="s">
        <v>870</v>
      </c>
      <c r="F417" s="198" t="s">
        <v>871</v>
      </c>
      <c r="G417" s="199" t="s">
        <v>220</v>
      </c>
      <c r="H417" s="200">
        <v>263.51499999999999</v>
      </c>
      <c r="I417" s="201">
        <v>0.28000000000000003</v>
      </c>
      <c r="J417" s="201">
        <f>ROUND(I417*H417,2)</f>
        <v>73.78</v>
      </c>
      <c r="K417" s="202"/>
      <c r="L417" s="36"/>
      <c r="M417" s="203" t="s">
        <v>1</v>
      </c>
      <c r="N417" s="204" t="s">
        <v>39</v>
      </c>
      <c r="O417" s="205">
        <v>1.4999999999999999E-2</v>
      </c>
      <c r="P417" s="205">
        <f>O417*H417</f>
        <v>3.9527249999999996</v>
      </c>
      <c r="Q417" s="205">
        <v>0</v>
      </c>
      <c r="R417" s="205">
        <f>Q417*H417</f>
        <v>0</v>
      </c>
      <c r="S417" s="205">
        <v>0</v>
      </c>
      <c r="T417" s="206">
        <f>S417*H417</f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207" t="s">
        <v>171</v>
      </c>
      <c r="AT417" s="207" t="s">
        <v>167</v>
      </c>
      <c r="AU417" s="207" t="s">
        <v>94</v>
      </c>
      <c r="AY417" s="17" t="s">
        <v>165</v>
      </c>
      <c r="BE417" s="208">
        <f>IF(N417="základná",J417,0)</f>
        <v>0</v>
      </c>
      <c r="BF417" s="208">
        <f>IF(N417="znížená",J417,0)</f>
        <v>73.78</v>
      </c>
      <c r="BG417" s="208">
        <f>IF(N417="zákl. prenesená",J417,0)</f>
        <v>0</v>
      </c>
      <c r="BH417" s="208">
        <f>IF(N417="zníž. prenesená",J417,0)</f>
        <v>0</v>
      </c>
      <c r="BI417" s="208">
        <f>IF(N417="nulová",J417,0)</f>
        <v>0</v>
      </c>
      <c r="BJ417" s="17" t="s">
        <v>94</v>
      </c>
      <c r="BK417" s="208">
        <f>ROUND(I417*H417,2)</f>
        <v>73.78</v>
      </c>
      <c r="BL417" s="17" t="s">
        <v>171</v>
      </c>
      <c r="BM417" s="207" t="s">
        <v>872</v>
      </c>
    </row>
    <row r="418" spans="1:65" s="13" customFormat="1" ht="11.25">
      <c r="B418" s="209"/>
      <c r="C418" s="210"/>
      <c r="D418" s="211" t="s">
        <v>173</v>
      </c>
      <c r="E418" s="212" t="s">
        <v>1</v>
      </c>
      <c r="F418" s="213" t="s">
        <v>277</v>
      </c>
      <c r="G418" s="210"/>
      <c r="H418" s="212" t="s">
        <v>1</v>
      </c>
      <c r="I418" s="210"/>
      <c r="J418" s="210"/>
      <c r="K418" s="210"/>
      <c r="L418" s="214"/>
      <c r="M418" s="215"/>
      <c r="N418" s="216"/>
      <c r="O418" s="216"/>
      <c r="P418" s="216"/>
      <c r="Q418" s="216"/>
      <c r="R418" s="216"/>
      <c r="S418" s="216"/>
      <c r="T418" s="217"/>
      <c r="AT418" s="218" t="s">
        <v>173</v>
      </c>
      <c r="AU418" s="218" t="s">
        <v>94</v>
      </c>
      <c r="AV418" s="13" t="s">
        <v>81</v>
      </c>
      <c r="AW418" s="13" t="s">
        <v>29</v>
      </c>
      <c r="AX418" s="13" t="s">
        <v>73</v>
      </c>
      <c r="AY418" s="218" t="s">
        <v>165</v>
      </c>
    </row>
    <row r="419" spans="1:65" s="14" customFormat="1" ht="22.5">
      <c r="B419" s="219"/>
      <c r="C419" s="220"/>
      <c r="D419" s="211" t="s">
        <v>173</v>
      </c>
      <c r="E419" s="221" t="s">
        <v>1</v>
      </c>
      <c r="F419" s="222" t="s">
        <v>873</v>
      </c>
      <c r="G419" s="220"/>
      <c r="H419" s="223">
        <v>87.86</v>
      </c>
      <c r="I419" s="220"/>
      <c r="J419" s="220"/>
      <c r="K419" s="220"/>
      <c r="L419" s="224"/>
      <c r="M419" s="225"/>
      <c r="N419" s="226"/>
      <c r="O419" s="226"/>
      <c r="P419" s="226"/>
      <c r="Q419" s="226"/>
      <c r="R419" s="226"/>
      <c r="S419" s="226"/>
      <c r="T419" s="227"/>
      <c r="AT419" s="228" t="s">
        <v>173</v>
      </c>
      <c r="AU419" s="228" t="s">
        <v>94</v>
      </c>
      <c r="AV419" s="14" t="s">
        <v>94</v>
      </c>
      <c r="AW419" s="14" t="s">
        <v>29</v>
      </c>
      <c r="AX419" s="14" t="s">
        <v>73</v>
      </c>
      <c r="AY419" s="228" t="s">
        <v>165</v>
      </c>
    </row>
    <row r="420" spans="1:65" s="13" customFormat="1" ht="11.25">
      <c r="B420" s="209"/>
      <c r="C420" s="210"/>
      <c r="D420" s="211" t="s">
        <v>173</v>
      </c>
      <c r="E420" s="212" t="s">
        <v>1</v>
      </c>
      <c r="F420" s="213" t="s">
        <v>874</v>
      </c>
      <c r="G420" s="210"/>
      <c r="H420" s="212" t="s">
        <v>1</v>
      </c>
      <c r="I420" s="210"/>
      <c r="J420" s="210"/>
      <c r="K420" s="210"/>
      <c r="L420" s="214"/>
      <c r="M420" s="215"/>
      <c r="N420" s="216"/>
      <c r="O420" s="216"/>
      <c r="P420" s="216"/>
      <c r="Q420" s="216"/>
      <c r="R420" s="216"/>
      <c r="S420" s="216"/>
      <c r="T420" s="217"/>
      <c r="AT420" s="218" t="s">
        <v>173</v>
      </c>
      <c r="AU420" s="218" t="s">
        <v>94</v>
      </c>
      <c r="AV420" s="13" t="s">
        <v>81</v>
      </c>
      <c r="AW420" s="13" t="s">
        <v>29</v>
      </c>
      <c r="AX420" s="13" t="s">
        <v>73</v>
      </c>
      <c r="AY420" s="218" t="s">
        <v>165</v>
      </c>
    </row>
    <row r="421" spans="1:65" s="14" customFormat="1" ht="33.75">
      <c r="B421" s="219"/>
      <c r="C421" s="220"/>
      <c r="D421" s="211" t="s">
        <v>173</v>
      </c>
      <c r="E421" s="221" t="s">
        <v>1</v>
      </c>
      <c r="F421" s="222" t="s">
        <v>875</v>
      </c>
      <c r="G421" s="220"/>
      <c r="H421" s="223">
        <v>148.41499999999999</v>
      </c>
      <c r="I421" s="220"/>
      <c r="J421" s="220"/>
      <c r="K421" s="220"/>
      <c r="L421" s="224"/>
      <c r="M421" s="225"/>
      <c r="N421" s="226"/>
      <c r="O421" s="226"/>
      <c r="P421" s="226"/>
      <c r="Q421" s="226"/>
      <c r="R421" s="226"/>
      <c r="S421" s="226"/>
      <c r="T421" s="227"/>
      <c r="AT421" s="228" t="s">
        <v>173</v>
      </c>
      <c r="AU421" s="228" t="s">
        <v>94</v>
      </c>
      <c r="AV421" s="14" t="s">
        <v>94</v>
      </c>
      <c r="AW421" s="14" t="s">
        <v>29</v>
      </c>
      <c r="AX421" s="14" t="s">
        <v>73</v>
      </c>
      <c r="AY421" s="228" t="s">
        <v>165</v>
      </c>
    </row>
    <row r="422" spans="1:65" s="14" customFormat="1" ht="11.25">
      <c r="B422" s="219"/>
      <c r="C422" s="220"/>
      <c r="D422" s="211" t="s">
        <v>173</v>
      </c>
      <c r="E422" s="221" t="s">
        <v>1</v>
      </c>
      <c r="F422" s="222" t="s">
        <v>876</v>
      </c>
      <c r="G422" s="220"/>
      <c r="H422" s="223">
        <v>27.24</v>
      </c>
      <c r="I422" s="220"/>
      <c r="J422" s="220"/>
      <c r="K422" s="220"/>
      <c r="L422" s="224"/>
      <c r="M422" s="225"/>
      <c r="N422" s="226"/>
      <c r="O422" s="226"/>
      <c r="P422" s="226"/>
      <c r="Q422" s="226"/>
      <c r="R422" s="226"/>
      <c r="S422" s="226"/>
      <c r="T422" s="227"/>
      <c r="AT422" s="228" t="s">
        <v>173</v>
      </c>
      <c r="AU422" s="228" t="s">
        <v>94</v>
      </c>
      <c r="AV422" s="14" t="s">
        <v>94</v>
      </c>
      <c r="AW422" s="14" t="s">
        <v>29</v>
      </c>
      <c r="AX422" s="14" t="s">
        <v>73</v>
      </c>
      <c r="AY422" s="228" t="s">
        <v>165</v>
      </c>
    </row>
    <row r="423" spans="1:65" s="15" customFormat="1" ht="11.25">
      <c r="B423" s="229"/>
      <c r="C423" s="230"/>
      <c r="D423" s="211" t="s">
        <v>173</v>
      </c>
      <c r="E423" s="231" t="s">
        <v>1</v>
      </c>
      <c r="F423" s="232" t="s">
        <v>176</v>
      </c>
      <c r="G423" s="230"/>
      <c r="H423" s="233">
        <v>263.51499999999999</v>
      </c>
      <c r="I423" s="230"/>
      <c r="J423" s="230"/>
      <c r="K423" s="230"/>
      <c r="L423" s="234"/>
      <c r="M423" s="235"/>
      <c r="N423" s="236"/>
      <c r="O423" s="236"/>
      <c r="P423" s="236"/>
      <c r="Q423" s="236"/>
      <c r="R423" s="236"/>
      <c r="S423" s="236"/>
      <c r="T423" s="237"/>
      <c r="AT423" s="238" t="s">
        <v>173</v>
      </c>
      <c r="AU423" s="238" t="s">
        <v>94</v>
      </c>
      <c r="AV423" s="15" t="s">
        <v>171</v>
      </c>
      <c r="AW423" s="15" t="s">
        <v>29</v>
      </c>
      <c r="AX423" s="15" t="s">
        <v>81</v>
      </c>
      <c r="AY423" s="238" t="s">
        <v>165</v>
      </c>
    </row>
    <row r="424" spans="1:65" s="2" customFormat="1" ht="33" customHeight="1">
      <c r="A424" s="31"/>
      <c r="B424" s="32"/>
      <c r="C424" s="243" t="s">
        <v>446</v>
      </c>
      <c r="D424" s="243" t="s">
        <v>615</v>
      </c>
      <c r="E424" s="244" t="s">
        <v>877</v>
      </c>
      <c r="F424" s="245" t="s">
        <v>878</v>
      </c>
      <c r="G424" s="246" t="s">
        <v>220</v>
      </c>
      <c r="H424" s="247">
        <v>266.14999999999998</v>
      </c>
      <c r="I424" s="248">
        <v>0.47</v>
      </c>
      <c r="J424" s="248">
        <f>ROUND(I424*H424,2)</f>
        <v>125.09</v>
      </c>
      <c r="K424" s="249"/>
      <c r="L424" s="250"/>
      <c r="M424" s="251" t="s">
        <v>1</v>
      </c>
      <c r="N424" s="252" t="s">
        <v>39</v>
      </c>
      <c r="O424" s="205">
        <v>0</v>
      </c>
      <c r="P424" s="205">
        <f>O424*H424</f>
        <v>0</v>
      </c>
      <c r="Q424" s="205">
        <v>1.4999999999999999E-4</v>
      </c>
      <c r="R424" s="205">
        <f>Q424*H424</f>
        <v>3.9922499999999993E-2</v>
      </c>
      <c r="S424" s="205">
        <v>0</v>
      </c>
      <c r="T424" s="206">
        <f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207" t="s">
        <v>202</v>
      </c>
      <c r="AT424" s="207" t="s">
        <v>615</v>
      </c>
      <c r="AU424" s="207" t="s">
        <v>94</v>
      </c>
      <c r="AY424" s="17" t="s">
        <v>165</v>
      </c>
      <c r="BE424" s="208">
        <f>IF(N424="základná",J424,0)</f>
        <v>0</v>
      </c>
      <c r="BF424" s="208">
        <f>IF(N424="znížená",J424,0)</f>
        <v>125.09</v>
      </c>
      <c r="BG424" s="208">
        <f>IF(N424="zákl. prenesená",J424,0)</f>
        <v>0</v>
      </c>
      <c r="BH424" s="208">
        <f>IF(N424="zníž. prenesená",J424,0)</f>
        <v>0</v>
      </c>
      <c r="BI424" s="208">
        <f>IF(N424="nulová",J424,0)</f>
        <v>0</v>
      </c>
      <c r="BJ424" s="17" t="s">
        <v>94</v>
      </c>
      <c r="BK424" s="208">
        <f>ROUND(I424*H424,2)</f>
        <v>125.09</v>
      </c>
      <c r="BL424" s="17" t="s">
        <v>171</v>
      </c>
      <c r="BM424" s="207" t="s">
        <v>879</v>
      </c>
    </row>
    <row r="425" spans="1:65" s="2" customFormat="1" ht="24.2" customHeight="1">
      <c r="A425" s="31"/>
      <c r="B425" s="32"/>
      <c r="C425" s="196" t="s">
        <v>452</v>
      </c>
      <c r="D425" s="196" t="s">
        <v>167</v>
      </c>
      <c r="E425" s="197" t="s">
        <v>880</v>
      </c>
      <c r="F425" s="198" t="s">
        <v>881</v>
      </c>
      <c r="G425" s="199" t="s">
        <v>170</v>
      </c>
      <c r="H425" s="200">
        <v>643.69299999999998</v>
      </c>
      <c r="I425" s="201">
        <v>0.66</v>
      </c>
      <c r="J425" s="201">
        <f>ROUND(I425*H425,2)</f>
        <v>424.84</v>
      </c>
      <c r="K425" s="202"/>
      <c r="L425" s="36"/>
      <c r="M425" s="203" t="s">
        <v>1</v>
      </c>
      <c r="N425" s="204" t="s">
        <v>39</v>
      </c>
      <c r="O425" s="205">
        <v>3.5000000000000003E-2</v>
      </c>
      <c r="P425" s="205">
        <f>O425*H425</f>
        <v>22.529255000000003</v>
      </c>
      <c r="Q425" s="205">
        <v>0</v>
      </c>
      <c r="R425" s="205">
        <f>Q425*H425</f>
        <v>0</v>
      </c>
      <c r="S425" s="205">
        <v>0</v>
      </c>
      <c r="T425" s="206">
        <f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207" t="s">
        <v>171</v>
      </c>
      <c r="AT425" s="207" t="s">
        <v>167</v>
      </c>
      <c r="AU425" s="207" t="s">
        <v>94</v>
      </c>
      <c r="AY425" s="17" t="s">
        <v>165</v>
      </c>
      <c r="BE425" s="208">
        <f>IF(N425="základná",J425,0)</f>
        <v>0</v>
      </c>
      <c r="BF425" s="208">
        <f>IF(N425="znížená",J425,0)</f>
        <v>424.84</v>
      </c>
      <c r="BG425" s="208">
        <f>IF(N425="zákl. prenesená",J425,0)</f>
        <v>0</v>
      </c>
      <c r="BH425" s="208">
        <f>IF(N425="zníž. prenesená",J425,0)</f>
        <v>0</v>
      </c>
      <c r="BI425" s="208">
        <f>IF(N425="nulová",J425,0)</f>
        <v>0</v>
      </c>
      <c r="BJ425" s="17" t="s">
        <v>94</v>
      </c>
      <c r="BK425" s="208">
        <f>ROUND(I425*H425,2)</f>
        <v>424.84</v>
      </c>
      <c r="BL425" s="17" t="s">
        <v>171</v>
      </c>
      <c r="BM425" s="207" t="s">
        <v>882</v>
      </c>
    </row>
    <row r="426" spans="1:65" s="13" customFormat="1" ht="11.25">
      <c r="B426" s="209"/>
      <c r="C426" s="210"/>
      <c r="D426" s="211" t="s">
        <v>173</v>
      </c>
      <c r="E426" s="212" t="s">
        <v>1</v>
      </c>
      <c r="F426" s="213" t="s">
        <v>277</v>
      </c>
      <c r="G426" s="210"/>
      <c r="H426" s="212" t="s">
        <v>1</v>
      </c>
      <c r="I426" s="210"/>
      <c r="J426" s="210"/>
      <c r="K426" s="210"/>
      <c r="L426" s="214"/>
      <c r="M426" s="215"/>
      <c r="N426" s="216"/>
      <c r="O426" s="216"/>
      <c r="P426" s="216"/>
      <c r="Q426" s="216"/>
      <c r="R426" s="216"/>
      <c r="S426" s="216"/>
      <c r="T426" s="217"/>
      <c r="AT426" s="218" t="s">
        <v>173</v>
      </c>
      <c r="AU426" s="218" t="s">
        <v>94</v>
      </c>
      <c r="AV426" s="13" t="s">
        <v>81</v>
      </c>
      <c r="AW426" s="13" t="s">
        <v>29</v>
      </c>
      <c r="AX426" s="13" t="s">
        <v>73</v>
      </c>
      <c r="AY426" s="218" t="s">
        <v>165</v>
      </c>
    </row>
    <row r="427" spans="1:65" s="14" customFormat="1" ht="11.25">
      <c r="B427" s="219"/>
      <c r="C427" s="220"/>
      <c r="D427" s="211" t="s">
        <v>173</v>
      </c>
      <c r="E427" s="221" t="s">
        <v>1</v>
      </c>
      <c r="F427" s="222" t="s">
        <v>883</v>
      </c>
      <c r="G427" s="220"/>
      <c r="H427" s="223">
        <v>119.459</v>
      </c>
      <c r="I427" s="220"/>
      <c r="J427" s="220"/>
      <c r="K427" s="220"/>
      <c r="L427" s="224"/>
      <c r="M427" s="225"/>
      <c r="N427" s="226"/>
      <c r="O427" s="226"/>
      <c r="P427" s="226"/>
      <c r="Q427" s="226"/>
      <c r="R427" s="226"/>
      <c r="S427" s="226"/>
      <c r="T427" s="227"/>
      <c r="AT427" s="228" t="s">
        <v>173</v>
      </c>
      <c r="AU427" s="228" t="s">
        <v>94</v>
      </c>
      <c r="AV427" s="14" t="s">
        <v>94</v>
      </c>
      <c r="AW427" s="14" t="s">
        <v>29</v>
      </c>
      <c r="AX427" s="14" t="s">
        <v>73</v>
      </c>
      <c r="AY427" s="228" t="s">
        <v>165</v>
      </c>
    </row>
    <row r="428" spans="1:65" s="13" customFormat="1" ht="11.25">
      <c r="B428" s="209"/>
      <c r="C428" s="210"/>
      <c r="D428" s="211" t="s">
        <v>173</v>
      </c>
      <c r="E428" s="212" t="s">
        <v>1</v>
      </c>
      <c r="F428" s="213" t="s">
        <v>865</v>
      </c>
      <c r="G428" s="210"/>
      <c r="H428" s="212" t="s">
        <v>1</v>
      </c>
      <c r="I428" s="210"/>
      <c r="J428" s="210"/>
      <c r="K428" s="210"/>
      <c r="L428" s="214"/>
      <c r="M428" s="215"/>
      <c r="N428" s="216"/>
      <c r="O428" s="216"/>
      <c r="P428" s="216"/>
      <c r="Q428" s="216"/>
      <c r="R428" s="216"/>
      <c r="S428" s="216"/>
      <c r="T428" s="217"/>
      <c r="AT428" s="218" t="s">
        <v>173</v>
      </c>
      <c r="AU428" s="218" t="s">
        <v>94</v>
      </c>
      <c r="AV428" s="13" t="s">
        <v>81</v>
      </c>
      <c r="AW428" s="13" t="s">
        <v>29</v>
      </c>
      <c r="AX428" s="13" t="s">
        <v>73</v>
      </c>
      <c r="AY428" s="218" t="s">
        <v>165</v>
      </c>
    </row>
    <row r="429" spans="1:65" s="14" customFormat="1" ht="22.5">
      <c r="B429" s="219"/>
      <c r="C429" s="220"/>
      <c r="D429" s="211" t="s">
        <v>173</v>
      </c>
      <c r="E429" s="221" t="s">
        <v>1</v>
      </c>
      <c r="F429" s="222" t="s">
        <v>866</v>
      </c>
      <c r="G429" s="220"/>
      <c r="H429" s="223">
        <v>346.54199999999997</v>
      </c>
      <c r="I429" s="220"/>
      <c r="J429" s="220"/>
      <c r="K429" s="220"/>
      <c r="L429" s="224"/>
      <c r="M429" s="225"/>
      <c r="N429" s="226"/>
      <c r="O429" s="226"/>
      <c r="P429" s="226"/>
      <c r="Q429" s="226"/>
      <c r="R429" s="226"/>
      <c r="S429" s="226"/>
      <c r="T429" s="227"/>
      <c r="AT429" s="228" t="s">
        <v>173</v>
      </c>
      <c r="AU429" s="228" t="s">
        <v>94</v>
      </c>
      <c r="AV429" s="14" t="s">
        <v>94</v>
      </c>
      <c r="AW429" s="14" t="s">
        <v>29</v>
      </c>
      <c r="AX429" s="14" t="s">
        <v>73</v>
      </c>
      <c r="AY429" s="228" t="s">
        <v>165</v>
      </c>
    </row>
    <row r="430" spans="1:65" s="13" customFormat="1" ht="11.25">
      <c r="B430" s="209"/>
      <c r="C430" s="210"/>
      <c r="D430" s="211" t="s">
        <v>173</v>
      </c>
      <c r="E430" s="212" t="s">
        <v>1</v>
      </c>
      <c r="F430" s="213" t="s">
        <v>884</v>
      </c>
      <c r="G430" s="210"/>
      <c r="H430" s="212" t="s">
        <v>1</v>
      </c>
      <c r="I430" s="210"/>
      <c r="J430" s="210"/>
      <c r="K430" s="210"/>
      <c r="L430" s="214"/>
      <c r="M430" s="215"/>
      <c r="N430" s="216"/>
      <c r="O430" s="216"/>
      <c r="P430" s="216"/>
      <c r="Q430" s="216"/>
      <c r="R430" s="216"/>
      <c r="S430" s="216"/>
      <c r="T430" s="217"/>
      <c r="AT430" s="218" t="s">
        <v>173</v>
      </c>
      <c r="AU430" s="218" t="s">
        <v>94</v>
      </c>
      <c r="AV430" s="13" t="s">
        <v>81</v>
      </c>
      <c r="AW430" s="13" t="s">
        <v>29</v>
      </c>
      <c r="AX430" s="13" t="s">
        <v>73</v>
      </c>
      <c r="AY430" s="218" t="s">
        <v>165</v>
      </c>
    </row>
    <row r="431" spans="1:65" s="14" customFormat="1" ht="11.25">
      <c r="B431" s="219"/>
      <c r="C431" s="220"/>
      <c r="D431" s="211" t="s">
        <v>173</v>
      </c>
      <c r="E431" s="221" t="s">
        <v>1</v>
      </c>
      <c r="F431" s="222" t="s">
        <v>885</v>
      </c>
      <c r="G431" s="220"/>
      <c r="H431" s="223">
        <v>61.268000000000001</v>
      </c>
      <c r="I431" s="220"/>
      <c r="J431" s="220"/>
      <c r="K431" s="220"/>
      <c r="L431" s="224"/>
      <c r="M431" s="225"/>
      <c r="N431" s="226"/>
      <c r="O431" s="226"/>
      <c r="P431" s="226"/>
      <c r="Q431" s="226"/>
      <c r="R431" s="226"/>
      <c r="S431" s="226"/>
      <c r="T431" s="227"/>
      <c r="AT431" s="228" t="s">
        <v>173</v>
      </c>
      <c r="AU431" s="228" t="s">
        <v>94</v>
      </c>
      <c r="AV431" s="14" t="s">
        <v>94</v>
      </c>
      <c r="AW431" s="14" t="s">
        <v>29</v>
      </c>
      <c r="AX431" s="14" t="s">
        <v>73</v>
      </c>
      <c r="AY431" s="228" t="s">
        <v>165</v>
      </c>
    </row>
    <row r="432" spans="1:65" s="13" customFormat="1" ht="11.25">
      <c r="B432" s="209"/>
      <c r="C432" s="210"/>
      <c r="D432" s="211" t="s">
        <v>173</v>
      </c>
      <c r="E432" s="212" t="s">
        <v>1</v>
      </c>
      <c r="F432" s="213" t="s">
        <v>886</v>
      </c>
      <c r="G432" s="210"/>
      <c r="H432" s="212" t="s">
        <v>1</v>
      </c>
      <c r="I432" s="210"/>
      <c r="J432" s="210"/>
      <c r="K432" s="210"/>
      <c r="L432" s="214"/>
      <c r="M432" s="215"/>
      <c r="N432" s="216"/>
      <c r="O432" s="216"/>
      <c r="P432" s="216"/>
      <c r="Q432" s="216"/>
      <c r="R432" s="216"/>
      <c r="S432" s="216"/>
      <c r="T432" s="217"/>
      <c r="AT432" s="218" t="s">
        <v>173</v>
      </c>
      <c r="AU432" s="218" t="s">
        <v>94</v>
      </c>
      <c r="AV432" s="13" t="s">
        <v>81</v>
      </c>
      <c r="AW432" s="13" t="s">
        <v>29</v>
      </c>
      <c r="AX432" s="13" t="s">
        <v>73</v>
      </c>
      <c r="AY432" s="218" t="s">
        <v>165</v>
      </c>
    </row>
    <row r="433" spans="1:65" s="14" customFormat="1" ht="11.25">
      <c r="B433" s="219"/>
      <c r="C433" s="220"/>
      <c r="D433" s="211" t="s">
        <v>173</v>
      </c>
      <c r="E433" s="221" t="s">
        <v>1</v>
      </c>
      <c r="F433" s="222" t="s">
        <v>887</v>
      </c>
      <c r="G433" s="220"/>
      <c r="H433" s="223">
        <v>13.692</v>
      </c>
      <c r="I433" s="220"/>
      <c r="J433" s="220"/>
      <c r="K433" s="220"/>
      <c r="L433" s="224"/>
      <c r="M433" s="225"/>
      <c r="N433" s="226"/>
      <c r="O433" s="226"/>
      <c r="P433" s="226"/>
      <c r="Q433" s="226"/>
      <c r="R433" s="226"/>
      <c r="S433" s="226"/>
      <c r="T433" s="227"/>
      <c r="AT433" s="228" t="s">
        <v>173</v>
      </c>
      <c r="AU433" s="228" t="s">
        <v>94</v>
      </c>
      <c r="AV433" s="14" t="s">
        <v>94</v>
      </c>
      <c r="AW433" s="14" t="s">
        <v>29</v>
      </c>
      <c r="AX433" s="14" t="s">
        <v>73</v>
      </c>
      <c r="AY433" s="228" t="s">
        <v>165</v>
      </c>
    </row>
    <row r="434" spans="1:65" s="13" customFormat="1" ht="11.25">
      <c r="B434" s="209"/>
      <c r="C434" s="210"/>
      <c r="D434" s="211" t="s">
        <v>173</v>
      </c>
      <c r="E434" s="212" t="s">
        <v>1</v>
      </c>
      <c r="F434" s="213" t="s">
        <v>888</v>
      </c>
      <c r="G434" s="210"/>
      <c r="H434" s="212" t="s">
        <v>1</v>
      </c>
      <c r="I434" s="210"/>
      <c r="J434" s="210"/>
      <c r="K434" s="210"/>
      <c r="L434" s="214"/>
      <c r="M434" s="215"/>
      <c r="N434" s="216"/>
      <c r="O434" s="216"/>
      <c r="P434" s="216"/>
      <c r="Q434" s="216"/>
      <c r="R434" s="216"/>
      <c r="S434" s="216"/>
      <c r="T434" s="217"/>
      <c r="AT434" s="218" t="s">
        <v>173</v>
      </c>
      <c r="AU434" s="218" t="s">
        <v>94</v>
      </c>
      <c r="AV434" s="13" t="s">
        <v>81</v>
      </c>
      <c r="AW434" s="13" t="s">
        <v>29</v>
      </c>
      <c r="AX434" s="13" t="s">
        <v>73</v>
      </c>
      <c r="AY434" s="218" t="s">
        <v>165</v>
      </c>
    </row>
    <row r="435" spans="1:65" s="14" customFormat="1" ht="11.25">
      <c r="B435" s="219"/>
      <c r="C435" s="220"/>
      <c r="D435" s="211" t="s">
        <v>173</v>
      </c>
      <c r="E435" s="221" t="s">
        <v>1</v>
      </c>
      <c r="F435" s="222" t="s">
        <v>889</v>
      </c>
      <c r="G435" s="220"/>
      <c r="H435" s="223">
        <v>102.732</v>
      </c>
      <c r="I435" s="220"/>
      <c r="J435" s="220"/>
      <c r="K435" s="220"/>
      <c r="L435" s="224"/>
      <c r="M435" s="225"/>
      <c r="N435" s="226"/>
      <c r="O435" s="226"/>
      <c r="P435" s="226"/>
      <c r="Q435" s="226"/>
      <c r="R435" s="226"/>
      <c r="S435" s="226"/>
      <c r="T435" s="227"/>
      <c r="AT435" s="228" t="s">
        <v>173</v>
      </c>
      <c r="AU435" s="228" t="s">
        <v>94</v>
      </c>
      <c r="AV435" s="14" t="s">
        <v>94</v>
      </c>
      <c r="AW435" s="14" t="s">
        <v>29</v>
      </c>
      <c r="AX435" s="14" t="s">
        <v>73</v>
      </c>
      <c r="AY435" s="228" t="s">
        <v>165</v>
      </c>
    </row>
    <row r="436" spans="1:65" s="15" customFormat="1" ht="11.25">
      <c r="B436" s="229"/>
      <c r="C436" s="230"/>
      <c r="D436" s="211" t="s">
        <v>173</v>
      </c>
      <c r="E436" s="231" t="s">
        <v>1</v>
      </c>
      <c r="F436" s="232" t="s">
        <v>176</v>
      </c>
      <c r="G436" s="230"/>
      <c r="H436" s="233">
        <v>643.69299999999998</v>
      </c>
      <c r="I436" s="230"/>
      <c r="J436" s="230"/>
      <c r="K436" s="230"/>
      <c r="L436" s="234"/>
      <c r="M436" s="235"/>
      <c r="N436" s="236"/>
      <c r="O436" s="236"/>
      <c r="P436" s="236"/>
      <c r="Q436" s="236"/>
      <c r="R436" s="236"/>
      <c r="S436" s="236"/>
      <c r="T436" s="237"/>
      <c r="AT436" s="238" t="s">
        <v>173</v>
      </c>
      <c r="AU436" s="238" t="s">
        <v>94</v>
      </c>
      <c r="AV436" s="15" t="s">
        <v>171</v>
      </c>
      <c r="AW436" s="15" t="s">
        <v>29</v>
      </c>
      <c r="AX436" s="15" t="s">
        <v>81</v>
      </c>
      <c r="AY436" s="238" t="s">
        <v>165</v>
      </c>
    </row>
    <row r="437" spans="1:65" s="2" customFormat="1" ht="24.2" customHeight="1">
      <c r="A437" s="31"/>
      <c r="B437" s="32"/>
      <c r="C437" s="243" t="s">
        <v>458</v>
      </c>
      <c r="D437" s="243" t="s">
        <v>615</v>
      </c>
      <c r="E437" s="244" t="s">
        <v>890</v>
      </c>
      <c r="F437" s="245" t="s">
        <v>891</v>
      </c>
      <c r="G437" s="246" t="s">
        <v>565</v>
      </c>
      <c r="H437" s="247">
        <v>132.601</v>
      </c>
      <c r="I437" s="248">
        <v>5.92</v>
      </c>
      <c r="J437" s="248">
        <f>ROUND(I437*H437,2)</f>
        <v>785</v>
      </c>
      <c r="K437" s="249"/>
      <c r="L437" s="250"/>
      <c r="M437" s="251" t="s">
        <v>1</v>
      </c>
      <c r="N437" s="252" t="s">
        <v>39</v>
      </c>
      <c r="O437" s="205">
        <v>0</v>
      </c>
      <c r="P437" s="205">
        <f>O437*H437</f>
        <v>0</v>
      </c>
      <c r="Q437" s="205">
        <v>1E-3</v>
      </c>
      <c r="R437" s="205">
        <f>Q437*H437</f>
        <v>0.132601</v>
      </c>
      <c r="S437" s="205">
        <v>0</v>
      </c>
      <c r="T437" s="206">
        <f>S437*H437</f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207" t="s">
        <v>202</v>
      </c>
      <c r="AT437" s="207" t="s">
        <v>615</v>
      </c>
      <c r="AU437" s="207" t="s">
        <v>94</v>
      </c>
      <c r="AY437" s="17" t="s">
        <v>165</v>
      </c>
      <c r="BE437" s="208">
        <f>IF(N437="základná",J437,0)</f>
        <v>0</v>
      </c>
      <c r="BF437" s="208">
        <f>IF(N437="znížená",J437,0)</f>
        <v>785</v>
      </c>
      <c r="BG437" s="208">
        <f>IF(N437="zákl. prenesená",J437,0)</f>
        <v>0</v>
      </c>
      <c r="BH437" s="208">
        <f>IF(N437="zníž. prenesená",J437,0)</f>
        <v>0</v>
      </c>
      <c r="BI437" s="208">
        <f>IF(N437="nulová",J437,0)</f>
        <v>0</v>
      </c>
      <c r="BJ437" s="17" t="s">
        <v>94</v>
      </c>
      <c r="BK437" s="208">
        <f>ROUND(I437*H437,2)</f>
        <v>785</v>
      </c>
      <c r="BL437" s="17" t="s">
        <v>171</v>
      </c>
      <c r="BM437" s="207" t="s">
        <v>892</v>
      </c>
    </row>
    <row r="438" spans="1:65" s="2" customFormat="1" ht="24.2" customHeight="1">
      <c r="A438" s="31"/>
      <c r="B438" s="32"/>
      <c r="C438" s="196" t="s">
        <v>463</v>
      </c>
      <c r="D438" s="196" t="s">
        <v>167</v>
      </c>
      <c r="E438" s="197" t="s">
        <v>893</v>
      </c>
      <c r="F438" s="198" t="s">
        <v>894</v>
      </c>
      <c r="G438" s="199" t="s">
        <v>170</v>
      </c>
      <c r="H438" s="200">
        <v>393.29899999999998</v>
      </c>
      <c r="I438" s="201">
        <v>53.64</v>
      </c>
      <c r="J438" s="201">
        <f>ROUND(I438*H438,2)</f>
        <v>21096.560000000001</v>
      </c>
      <c r="K438" s="202"/>
      <c r="L438" s="36"/>
      <c r="M438" s="203" t="s">
        <v>1</v>
      </c>
      <c r="N438" s="204" t="s">
        <v>39</v>
      </c>
      <c r="O438" s="205">
        <v>0.60399999999999998</v>
      </c>
      <c r="P438" s="205">
        <f>O438*H438</f>
        <v>237.55259599999997</v>
      </c>
      <c r="Q438" s="205">
        <v>0.11742</v>
      </c>
      <c r="R438" s="205">
        <f>Q438*H438</f>
        <v>46.181168579999998</v>
      </c>
      <c r="S438" s="205">
        <v>0</v>
      </c>
      <c r="T438" s="206">
        <f>S438*H438</f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207" t="s">
        <v>171</v>
      </c>
      <c r="AT438" s="207" t="s">
        <v>167</v>
      </c>
      <c r="AU438" s="207" t="s">
        <v>94</v>
      </c>
      <c r="AY438" s="17" t="s">
        <v>165</v>
      </c>
      <c r="BE438" s="208">
        <f>IF(N438="základná",J438,0)</f>
        <v>0</v>
      </c>
      <c r="BF438" s="208">
        <f>IF(N438="znížená",J438,0)</f>
        <v>21096.560000000001</v>
      </c>
      <c r="BG438" s="208">
        <f>IF(N438="zákl. prenesená",J438,0)</f>
        <v>0</v>
      </c>
      <c r="BH438" s="208">
        <f>IF(N438="zníž. prenesená",J438,0)</f>
        <v>0</v>
      </c>
      <c r="BI438" s="208">
        <f>IF(N438="nulová",J438,0)</f>
        <v>0</v>
      </c>
      <c r="BJ438" s="17" t="s">
        <v>94</v>
      </c>
      <c r="BK438" s="208">
        <f>ROUND(I438*H438,2)</f>
        <v>21096.560000000001</v>
      </c>
      <c r="BL438" s="17" t="s">
        <v>171</v>
      </c>
      <c r="BM438" s="207" t="s">
        <v>895</v>
      </c>
    </row>
    <row r="439" spans="1:65" s="13" customFormat="1" ht="11.25">
      <c r="B439" s="209"/>
      <c r="C439" s="210"/>
      <c r="D439" s="211" t="s">
        <v>173</v>
      </c>
      <c r="E439" s="212" t="s">
        <v>1</v>
      </c>
      <c r="F439" s="213" t="s">
        <v>896</v>
      </c>
      <c r="G439" s="210"/>
      <c r="H439" s="212" t="s">
        <v>1</v>
      </c>
      <c r="I439" s="210"/>
      <c r="J439" s="210"/>
      <c r="K439" s="210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173</v>
      </c>
      <c r="AU439" s="218" t="s">
        <v>94</v>
      </c>
      <c r="AV439" s="13" t="s">
        <v>81</v>
      </c>
      <c r="AW439" s="13" t="s">
        <v>29</v>
      </c>
      <c r="AX439" s="13" t="s">
        <v>73</v>
      </c>
      <c r="AY439" s="218" t="s">
        <v>165</v>
      </c>
    </row>
    <row r="440" spans="1:65" s="14" customFormat="1" ht="11.25">
      <c r="B440" s="219"/>
      <c r="C440" s="220"/>
      <c r="D440" s="211" t="s">
        <v>173</v>
      </c>
      <c r="E440" s="221" t="s">
        <v>1</v>
      </c>
      <c r="F440" s="222" t="s">
        <v>897</v>
      </c>
      <c r="G440" s="220"/>
      <c r="H440" s="223">
        <v>46.756999999999998</v>
      </c>
      <c r="I440" s="220"/>
      <c r="J440" s="220"/>
      <c r="K440" s="220"/>
      <c r="L440" s="224"/>
      <c r="M440" s="225"/>
      <c r="N440" s="226"/>
      <c r="O440" s="226"/>
      <c r="P440" s="226"/>
      <c r="Q440" s="226"/>
      <c r="R440" s="226"/>
      <c r="S440" s="226"/>
      <c r="T440" s="227"/>
      <c r="AT440" s="228" t="s">
        <v>173</v>
      </c>
      <c r="AU440" s="228" t="s">
        <v>94</v>
      </c>
      <c r="AV440" s="14" t="s">
        <v>94</v>
      </c>
      <c r="AW440" s="14" t="s">
        <v>29</v>
      </c>
      <c r="AX440" s="14" t="s">
        <v>73</v>
      </c>
      <c r="AY440" s="228" t="s">
        <v>165</v>
      </c>
    </row>
    <row r="441" spans="1:65" s="13" customFormat="1" ht="11.25">
      <c r="B441" s="209"/>
      <c r="C441" s="210"/>
      <c r="D441" s="211" t="s">
        <v>173</v>
      </c>
      <c r="E441" s="212" t="s">
        <v>1</v>
      </c>
      <c r="F441" s="213" t="s">
        <v>865</v>
      </c>
      <c r="G441" s="210"/>
      <c r="H441" s="212" t="s">
        <v>1</v>
      </c>
      <c r="I441" s="210"/>
      <c r="J441" s="210"/>
      <c r="K441" s="210"/>
      <c r="L441" s="214"/>
      <c r="M441" s="215"/>
      <c r="N441" s="216"/>
      <c r="O441" s="216"/>
      <c r="P441" s="216"/>
      <c r="Q441" s="216"/>
      <c r="R441" s="216"/>
      <c r="S441" s="216"/>
      <c r="T441" s="217"/>
      <c r="AT441" s="218" t="s">
        <v>173</v>
      </c>
      <c r="AU441" s="218" t="s">
        <v>94</v>
      </c>
      <c r="AV441" s="13" t="s">
        <v>81</v>
      </c>
      <c r="AW441" s="13" t="s">
        <v>29</v>
      </c>
      <c r="AX441" s="13" t="s">
        <v>73</v>
      </c>
      <c r="AY441" s="218" t="s">
        <v>165</v>
      </c>
    </row>
    <row r="442" spans="1:65" s="14" customFormat="1" ht="22.5">
      <c r="B442" s="219"/>
      <c r="C442" s="220"/>
      <c r="D442" s="211" t="s">
        <v>173</v>
      </c>
      <c r="E442" s="221" t="s">
        <v>1</v>
      </c>
      <c r="F442" s="222" t="s">
        <v>866</v>
      </c>
      <c r="G442" s="220"/>
      <c r="H442" s="223">
        <v>346.54199999999997</v>
      </c>
      <c r="I442" s="220"/>
      <c r="J442" s="220"/>
      <c r="K442" s="220"/>
      <c r="L442" s="224"/>
      <c r="M442" s="225"/>
      <c r="N442" s="226"/>
      <c r="O442" s="226"/>
      <c r="P442" s="226"/>
      <c r="Q442" s="226"/>
      <c r="R442" s="226"/>
      <c r="S442" s="226"/>
      <c r="T442" s="227"/>
      <c r="AT442" s="228" t="s">
        <v>173</v>
      </c>
      <c r="AU442" s="228" t="s">
        <v>94</v>
      </c>
      <c r="AV442" s="14" t="s">
        <v>94</v>
      </c>
      <c r="AW442" s="14" t="s">
        <v>29</v>
      </c>
      <c r="AX442" s="14" t="s">
        <v>73</v>
      </c>
      <c r="AY442" s="228" t="s">
        <v>165</v>
      </c>
    </row>
    <row r="443" spans="1:65" s="15" customFormat="1" ht="11.25">
      <c r="B443" s="229"/>
      <c r="C443" s="230"/>
      <c r="D443" s="211" t="s">
        <v>173</v>
      </c>
      <c r="E443" s="231" t="s">
        <v>1</v>
      </c>
      <c r="F443" s="232" t="s">
        <v>176</v>
      </c>
      <c r="G443" s="230"/>
      <c r="H443" s="233">
        <v>393.29899999999998</v>
      </c>
      <c r="I443" s="230"/>
      <c r="J443" s="230"/>
      <c r="K443" s="230"/>
      <c r="L443" s="234"/>
      <c r="M443" s="235"/>
      <c r="N443" s="236"/>
      <c r="O443" s="236"/>
      <c r="P443" s="236"/>
      <c r="Q443" s="236"/>
      <c r="R443" s="236"/>
      <c r="S443" s="236"/>
      <c r="T443" s="237"/>
      <c r="AT443" s="238" t="s">
        <v>173</v>
      </c>
      <c r="AU443" s="238" t="s">
        <v>94</v>
      </c>
      <c r="AV443" s="15" t="s">
        <v>171</v>
      </c>
      <c r="AW443" s="15" t="s">
        <v>29</v>
      </c>
      <c r="AX443" s="15" t="s">
        <v>81</v>
      </c>
      <c r="AY443" s="238" t="s">
        <v>165</v>
      </c>
    </row>
    <row r="444" spans="1:65" s="2" customFormat="1" ht="24.2" customHeight="1">
      <c r="A444" s="31"/>
      <c r="B444" s="32"/>
      <c r="C444" s="196" t="s">
        <v>467</v>
      </c>
      <c r="D444" s="196" t="s">
        <v>167</v>
      </c>
      <c r="E444" s="197" t="s">
        <v>898</v>
      </c>
      <c r="F444" s="198" t="s">
        <v>899</v>
      </c>
      <c r="G444" s="199" t="s">
        <v>170</v>
      </c>
      <c r="H444" s="200">
        <v>61.268000000000001</v>
      </c>
      <c r="I444" s="201">
        <v>57.67</v>
      </c>
      <c r="J444" s="201">
        <f>ROUND(I444*H444,2)</f>
        <v>3533.33</v>
      </c>
      <c r="K444" s="202"/>
      <c r="L444" s="36"/>
      <c r="M444" s="203" t="s">
        <v>1</v>
      </c>
      <c r="N444" s="204" t="s">
        <v>39</v>
      </c>
      <c r="O444" s="205">
        <v>0.63100000000000001</v>
      </c>
      <c r="P444" s="205">
        <f>O444*H444</f>
        <v>38.660108000000001</v>
      </c>
      <c r="Q444" s="205">
        <v>0.12720999999999999</v>
      </c>
      <c r="R444" s="205">
        <f>Q444*H444</f>
        <v>7.7939022799999993</v>
      </c>
      <c r="S444" s="205">
        <v>0</v>
      </c>
      <c r="T444" s="206">
        <f>S444*H444</f>
        <v>0</v>
      </c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R444" s="207" t="s">
        <v>171</v>
      </c>
      <c r="AT444" s="207" t="s">
        <v>167</v>
      </c>
      <c r="AU444" s="207" t="s">
        <v>94</v>
      </c>
      <c r="AY444" s="17" t="s">
        <v>165</v>
      </c>
      <c r="BE444" s="208">
        <f>IF(N444="základná",J444,0)</f>
        <v>0</v>
      </c>
      <c r="BF444" s="208">
        <f>IF(N444="znížená",J444,0)</f>
        <v>3533.33</v>
      </c>
      <c r="BG444" s="208">
        <f>IF(N444="zákl. prenesená",J444,0)</f>
        <v>0</v>
      </c>
      <c r="BH444" s="208">
        <f>IF(N444="zníž. prenesená",J444,0)</f>
        <v>0</v>
      </c>
      <c r="BI444" s="208">
        <f>IF(N444="nulová",J444,0)</f>
        <v>0</v>
      </c>
      <c r="BJ444" s="17" t="s">
        <v>94</v>
      </c>
      <c r="BK444" s="208">
        <f>ROUND(I444*H444,2)</f>
        <v>3533.33</v>
      </c>
      <c r="BL444" s="17" t="s">
        <v>171</v>
      </c>
      <c r="BM444" s="207" t="s">
        <v>900</v>
      </c>
    </row>
    <row r="445" spans="1:65" s="13" customFormat="1" ht="11.25">
      <c r="B445" s="209"/>
      <c r="C445" s="210"/>
      <c r="D445" s="211" t="s">
        <v>173</v>
      </c>
      <c r="E445" s="212" t="s">
        <v>1</v>
      </c>
      <c r="F445" s="213" t="s">
        <v>884</v>
      </c>
      <c r="G445" s="210"/>
      <c r="H445" s="212" t="s">
        <v>1</v>
      </c>
      <c r="I445" s="210"/>
      <c r="J445" s="210"/>
      <c r="K445" s="210"/>
      <c r="L445" s="214"/>
      <c r="M445" s="215"/>
      <c r="N445" s="216"/>
      <c r="O445" s="216"/>
      <c r="P445" s="216"/>
      <c r="Q445" s="216"/>
      <c r="R445" s="216"/>
      <c r="S445" s="216"/>
      <c r="T445" s="217"/>
      <c r="AT445" s="218" t="s">
        <v>173</v>
      </c>
      <c r="AU445" s="218" t="s">
        <v>94</v>
      </c>
      <c r="AV445" s="13" t="s">
        <v>81</v>
      </c>
      <c r="AW445" s="13" t="s">
        <v>29</v>
      </c>
      <c r="AX445" s="13" t="s">
        <v>73</v>
      </c>
      <c r="AY445" s="218" t="s">
        <v>165</v>
      </c>
    </row>
    <row r="446" spans="1:65" s="14" customFormat="1" ht="11.25">
      <c r="B446" s="219"/>
      <c r="C446" s="220"/>
      <c r="D446" s="211" t="s">
        <v>173</v>
      </c>
      <c r="E446" s="221" t="s">
        <v>1</v>
      </c>
      <c r="F446" s="222" t="s">
        <v>885</v>
      </c>
      <c r="G446" s="220"/>
      <c r="H446" s="223">
        <v>61.268000000000001</v>
      </c>
      <c r="I446" s="220"/>
      <c r="J446" s="220"/>
      <c r="K446" s="220"/>
      <c r="L446" s="224"/>
      <c r="M446" s="225"/>
      <c r="N446" s="226"/>
      <c r="O446" s="226"/>
      <c r="P446" s="226"/>
      <c r="Q446" s="226"/>
      <c r="R446" s="226"/>
      <c r="S446" s="226"/>
      <c r="T446" s="227"/>
      <c r="AT446" s="228" t="s">
        <v>173</v>
      </c>
      <c r="AU446" s="228" t="s">
        <v>94</v>
      </c>
      <c r="AV446" s="14" t="s">
        <v>94</v>
      </c>
      <c r="AW446" s="14" t="s">
        <v>29</v>
      </c>
      <c r="AX446" s="14" t="s">
        <v>73</v>
      </c>
      <c r="AY446" s="228" t="s">
        <v>165</v>
      </c>
    </row>
    <row r="447" spans="1:65" s="15" customFormat="1" ht="11.25">
      <c r="B447" s="229"/>
      <c r="C447" s="230"/>
      <c r="D447" s="211" t="s">
        <v>173</v>
      </c>
      <c r="E447" s="231" t="s">
        <v>1</v>
      </c>
      <c r="F447" s="232" t="s">
        <v>176</v>
      </c>
      <c r="G447" s="230"/>
      <c r="H447" s="233">
        <v>61.268000000000001</v>
      </c>
      <c r="I447" s="230"/>
      <c r="J447" s="230"/>
      <c r="K447" s="230"/>
      <c r="L447" s="234"/>
      <c r="M447" s="235"/>
      <c r="N447" s="236"/>
      <c r="O447" s="236"/>
      <c r="P447" s="236"/>
      <c r="Q447" s="236"/>
      <c r="R447" s="236"/>
      <c r="S447" s="236"/>
      <c r="T447" s="237"/>
      <c r="AT447" s="238" t="s">
        <v>173</v>
      </c>
      <c r="AU447" s="238" t="s">
        <v>94</v>
      </c>
      <c r="AV447" s="15" t="s">
        <v>171</v>
      </c>
      <c r="AW447" s="15" t="s">
        <v>29</v>
      </c>
      <c r="AX447" s="15" t="s">
        <v>81</v>
      </c>
      <c r="AY447" s="238" t="s">
        <v>165</v>
      </c>
    </row>
    <row r="448" spans="1:65" s="2" customFormat="1" ht="24.2" customHeight="1">
      <c r="A448" s="31"/>
      <c r="B448" s="32"/>
      <c r="C448" s="196" t="s">
        <v>475</v>
      </c>
      <c r="D448" s="196" t="s">
        <v>167</v>
      </c>
      <c r="E448" s="197" t="s">
        <v>901</v>
      </c>
      <c r="F448" s="198" t="s">
        <v>902</v>
      </c>
      <c r="G448" s="199" t="s">
        <v>170</v>
      </c>
      <c r="H448" s="200">
        <v>72.701999999999998</v>
      </c>
      <c r="I448" s="201">
        <v>61.69</v>
      </c>
      <c r="J448" s="201">
        <f>ROUND(I448*H448,2)</f>
        <v>4484.99</v>
      </c>
      <c r="K448" s="202"/>
      <c r="L448" s="36"/>
      <c r="M448" s="203" t="s">
        <v>1</v>
      </c>
      <c r="N448" s="204" t="s">
        <v>39</v>
      </c>
      <c r="O448" s="205">
        <v>0.65800000000000003</v>
      </c>
      <c r="P448" s="205">
        <f>O448*H448</f>
        <v>47.837916</v>
      </c>
      <c r="Q448" s="205">
        <v>0.13699</v>
      </c>
      <c r="R448" s="205">
        <f>Q448*H448</f>
        <v>9.9594469799999992</v>
      </c>
      <c r="S448" s="205">
        <v>0</v>
      </c>
      <c r="T448" s="206">
        <f>S448*H448</f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207" t="s">
        <v>171</v>
      </c>
      <c r="AT448" s="207" t="s">
        <v>167</v>
      </c>
      <c r="AU448" s="207" t="s">
        <v>94</v>
      </c>
      <c r="AY448" s="17" t="s">
        <v>165</v>
      </c>
      <c r="BE448" s="208">
        <f>IF(N448="základná",J448,0)</f>
        <v>0</v>
      </c>
      <c r="BF448" s="208">
        <f>IF(N448="znížená",J448,0)</f>
        <v>4484.99</v>
      </c>
      <c r="BG448" s="208">
        <f>IF(N448="zákl. prenesená",J448,0)</f>
        <v>0</v>
      </c>
      <c r="BH448" s="208">
        <f>IF(N448="zníž. prenesená",J448,0)</f>
        <v>0</v>
      </c>
      <c r="BI448" s="208">
        <f>IF(N448="nulová",J448,0)</f>
        <v>0</v>
      </c>
      <c r="BJ448" s="17" t="s">
        <v>94</v>
      </c>
      <c r="BK448" s="208">
        <f>ROUND(I448*H448,2)</f>
        <v>4484.99</v>
      </c>
      <c r="BL448" s="17" t="s">
        <v>171</v>
      </c>
      <c r="BM448" s="207" t="s">
        <v>903</v>
      </c>
    </row>
    <row r="449" spans="1:65" s="13" customFormat="1" ht="11.25">
      <c r="B449" s="209"/>
      <c r="C449" s="210"/>
      <c r="D449" s="211" t="s">
        <v>173</v>
      </c>
      <c r="E449" s="212" t="s">
        <v>1</v>
      </c>
      <c r="F449" s="213" t="s">
        <v>261</v>
      </c>
      <c r="G449" s="210"/>
      <c r="H449" s="212" t="s">
        <v>1</v>
      </c>
      <c r="I449" s="210"/>
      <c r="J449" s="210"/>
      <c r="K449" s="210"/>
      <c r="L449" s="214"/>
      <c r="M449" s="215"/>
      <c r="N449" s="216"/>
      <c r="O449" s="216"/>
      <c r="P449" s="216"/>
      <c r="Q449" s="216"/>
      <c r="R449" s="216"/>
      <c r="S449" s="216"/>
      <c r="T449" s="217"/>
      <c r="AT449" s="218" t="s">
        <v>173</v>
      </c>
      <c r="AU449" s="218" t="s">
        <v>94</v>
      </c>
      <c r="AV449" s="13" t="s">
        <v>81</v>
      </c>
      <c r="AW449" s="13" t="s">
        <v>29</v>
      </c>
      <c r="AX449" s="13" t="s">
        <v>73</v>
      </c>
      <c r="AY449" s="218" t="s">
        <v>165</v>
      </c>
    </row>
    <row r="450" spans="1:65" s="14" customFormat="1" ht="11.25">
      <c r="B450" s="219"/>
      <c r="C450" s="220"/>
      <c r="D450" s="211" t="s">
        <v>173</v>
      </c>
      <c r="E450" s="221" t="s">
        <v>1</v>
      </c>
      <c r="F450" s="222" t="s">
        <v>285</v>
      </c>
      <c r="G450" s="220"/>
      <c r="H450" s="223">
        <v>72.701999999999998</v>
      </c>
      <c r="I450" s="220"/>
      <c r="J450" s="220"/>
      <c r="K450" s="220"/>
      <c r="L450" s="224"/>
      <c r="M450" s="225"/>
      <c r="N450" s="226"/>
      <c r="O450" s="226"/>
      <c r="P450" s="226"/>
      <c r="Q450" s="226"/>
      <c r="R450" s="226"/>
      <c r="S450" s="226"/>
      <c r="T450" s="227"/>
      <c r="AT450" s="228" t="s">
        <v>173</v>
      </c>
      <c r="AU450" s="228" t="s">
        <v>94</v>
      </c>
      <c r="AV450" s="14" t="s">
        <v>94</v>
      </c>
      <c r="AW450" s="14" t="s">
        <v>29</v>
      </c>
      <c r="AX450" s="14" t="s">
        <v>73</v>
      </c>
      <c r="AY450" s="228" t="s">
        <v>165</v>
      </c>
    </row>
    <row r="451" spans="1:65" s="15" customFormat="1" ht="11.25">
      <c r="B451" s="229"/>
      <c r="C451" s="230"/>
      <c r="D451" s="211" t="s">
        <v>173</v>
      </c>
      <c r="E451" s="231" t="s">
        <v>1</v>
      </c>
      <c r="F451" s="232" t="s">
        <v>176</v>
      </c>
      <c r="G451" s="230"/>
      <c r="H451" s="233">
        <v>72.701999999999998</v>
      </c>
      <c r="I451" s="230"/>
      <c r="J451" s="230"/>
      <c r="K451" s="230"/>
      <c r="L451" s="234"/>
      <c r="M451" s="235"/>
      <c r="N451" s="236"/>
      <c r="O451" s="236"/>
      <c r="P451" s="236"/>
      <c r="Q451" s="236"/>
      <c r="R451" s="236"/>
      <c r="S451" s="236"/>
      <c r="T451" s="237"/>
      <c r="AT451" s="238" t="s">
        <v>173</v>
      </c>
      <c r="AU451" s="238" t="s">
        <v>94</v>
      </c>
      <c r="AV451" s="15" t="s">
        <v>171</v>
      </c>
      <c r="AW451" s="15" t="s">
        <v>29</v>
      </c>
      <c r="AX451" s="15" t="s">
        <v>81</v>
      </c>
      <c r="AY451" s="238" t="s">
        <v>165</v>
      </c>
    </row>
    <row r="452" spans="1:65" s="2" customFormat="1" ht="24.2" customHeight="1">
      <c r="A452" s="31"/>
      <c r="B452" s="32"/>
      <c r="C452" s="196" t="s">
        <v>482</v>
      </c>
      <c r="D452" s="196" t="s">
        <v>167</v>
      </c>
      <c r="E452" s="197" t="s">
        <v>904</v>
      </c>
      <c r="F452" s="198" t="s">
        <v>905</v>
      </c>
      <c r="G452" s="199" t="s">
        <v>170</v>
      </c>
      <c r="H452" s="200">
        <v>494.351</v>
      </c>
      <c r="I452" s="201">
        <v>7.41</v>
      </c>
      <c r="J452" s="201">
        <f>ROUND(I452*H452,2)</f>
        <v>3663.14</v>
      </c>
      <c r="K452" s="202"/>
      <c r="L452" s="36"/>
      <c r="M452" s="203" t="s">
        <v>1</v>
      </c>
      <c r="N452" s="204" t="s">
        <v>39</v>
      </c>
      <c r="O452" s="205">
        <v>0.20499999999999999</v>
      </c>
      <c r="P452" s="205">
        <f>O452*H452</f>
        <v>101.341955</v>
      </c>
      <c r="Q452" s="205">
        <v>4.8999999999999998E-3</v>
      </c>
      <c r="R452" s="205">
        <f>Q452*H452</f>
        <v>2.4223198999999997</v>
      </c>
      <c r="S452" s="205">
        <v>0</v>
      </c>
      <c r="T452" s="206">
        <f>S452*H452</f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207" t="s">
        <v>171</v>
      </c>
      <c r="AT452" s="207" t="s">
        <v>167</v>
      </c>
      <c r="AU452" s="207" t="s">
        <v>94</v>
      </c>
      <c r="AY452" s="17" t="s">
        <v>165</v>
      </c>
      <c r="BE452" s="208">
        <f>IF(N452="základná",J452,0)</f>
        <v>0</v>
      </c>
      <c r="BF452" s="208">
        <f>IF(N452="znížená",J452,0)</f>
        <v>3663.14</v>
      </c>
      <c r="BG452" s="208">
        <f>IF(N452="zákl. prenesená",J452,0)</f>
        <v>0</v>
      </c>
      <c r="BH452" s="208">
        <f>IF(N452="zníž. prenesená",J452,0)</f>
        <v>0</v>
      </c>
      <c r="BI452" s="208">
        <f>IF(N452="nulová",J452,0)</f>
        <v>0</v>
      </c>
      <c r="BJ452" s="17" t="s">
        <v>94</v>
      </c>
      <c r="BK452" s="208">
        <f>ROUND(I452*H452,2)</f>
        <v>3663.14</v>
      </c>
      <c r="BL452" s="17" t="s">
        <v>171</v>
      </c>
      <c r="BM452" s="207" t="s">
        <v>906</v>
      </c>
    </row>
    <row r="453" spans="1:65" s="13" customFormat="1" ht="11.25">
      <c r="B453" s="209"/>
      <c r="C453" s="210"/>
      <c r="D453" s="211" t="s">
        <v>173</v>
      </c>
      <c r="E453" s="212" t="s">
        <v>1</v>
      </c>
      <c r="F453" s="213" t="s">
        <v>277</v>
      </c>
      <c r="G453" s="210"/>
      <c r="H453" s="212" t="s">
        <v>1</v>
      </c>
      <c r="I453" s="210"/>
      <c r="J453" s="210"/>
      <c r="K453" s="210"/>
      <c r="L453" s="214"/>
      <c r="M453" s="215"/>
      <c r="N453" s="216"/>
      <c r="O453" s="216"/>
      <c r="P453" s="216"/>
      <c r="Q453" s="216"/>
      <c r="R453" s="216"/>
      <c r="S453" s="216"/>
      <c r="T453" s="217"/>
      <c r="AT453" s="218" t="s">
        <v>173</v>
      </c>
      <c r="AU453" s="218" t="s">
        <v>94</v>
      </c>
      <c r="AV453" s="13" t="s">
        <v>81</v>
      </c>
      <c r="AW453" s="13" t="s">
        <v>29</v>
      </c>
      <c r="AX453" s="13" t="s">
        <v>73</v>
      </c>
      <c r="AY453" s="218" t="s">
        <v>165</v>
      </c>
    </row>
    <row r="454" spans="1:65" s="14" customFormat="1" ht="11.25">
      <c r="B454" s="219"/>
      <c r="C454" s="220"/>
      <c r="D454" s="211" t="s">
        <v>173</v>
      </c>
      <c r="E454" s="221" t="s">
        <v>1</v>
      </c>
      <c r="F454" s="222" t="s">
        <v>883</v>
      </c>
      <c r="G454" s="220"/>
      <c r="H454" s="223">
        <v>119.459</v>
      </c>
      <c r="I454" s="220"/>
      <c r="J454" s="220"/>
      <c r="K454" s="220"/>
      <c r="L454" s="224"/>
      <c r="M454" s="225"/>
      <c r="N454" s="226"/>
      <c r="O454" s="226"/>
      <c r="P454" s="226"/>
      <c r="Q454" s="226"/>
      <c r="R454" s="226"/>
      <c r="S454" s="226"/>
      <c r="T454" s="227"/>
      <c r="AT454" s="228" t="s">
        <v>173</v>
      </c>
      <c r="AU454" s="228" t="s">
        <v>94</v>
      </c>
      <c r="AV454" s="14" t="s">
        <v>94</v>
      </c>
      <c r="AW454" s="14" t="s">
        <v>29</v>
      </c>
      <c r="AX454" s="14" t="s">
        <v>73</v>
      </c>
      <c r="AY454" s="228" t="s">
        <v>165</v>
      </c>
    </row>
    <row r="455" spans="1:65" s="13" customFormat="1" ht="11.25">
      <c r="B455" s="209"/>
      <c r="C455" s="210"/>
      <c r="D455" s="211" t="s">
        <v>173</v>
      </c>
      <c r="E455" s="212" t="s">
        <v>1</v>
      </c>
      <c r="F455" s="213" t="s">
        <v>907</v>
      </c>
      <c r="G455" s="210"/>
      <c r="H455" s="212" t="s">
        <v>1</v>
      </c>
      <c r="I455" s="210"/>
      <c r="J455" s="210"/>
      <c r="K455" s="210"/>
      <c r="L455" s="214"/>
      <c r="M455" s="215"/>
      <c r="N455" s="216"/>
      <c r="O455" s="216"/>
      <c r="P455" s="216"/>
      <c r="Q455" s="216"/>
      <c r="R455" s="216"/>
      <c r="S455" s="216"/>
      <c r="T455" s="217"/>
      <c r="AT455" s="218" t="s">
        <v>173</v>
      </c>
      <c r="AU455" s="218" t="s">
        <v>94</v>
      </c>
      <c r="AV455" s="13" t="s">
        <v>81</v>
      </c>
      <c r="AW455" s="13" t="s">
        <v>29</v>
      </c>
      <c r="AX455" s="13" t="s">
        <v>73</v>
      </c>
      <c r="AY455" s="218" t="s">
        <v>165</v>
      </c>
    </row>
    <row r="456" spans="1:65" s="14" customFormat="1" ht="22.5">
      <c r="B456" s="219"/>
      <c r="C456" s="220"/>
      <c r="D456" s="211" t="s">
        <v>173</v>
      </c>
      <c r="E456" s="221" t="s">
        <v>1</v>
      </c>
      <c r="F456" s="222" t="s">
        <v>908</v>
      </c>
      <c r="G456" s="220"/>
      <c r="H456" s="223">
        <v>258.46800000000002</v>
      </c>
      <c r="I456" s="220"/>
      <c r="J456" s="220"/>
      <c r="K456" s="220"/>
      <c r="L456" s="224"/>
      <c r="M456" s="225"/>
      <c r="N456" s="226"/>
      <c r="O456" s="226"/>
      <c r="P456" s="226"/>
      <c r="Q456" s="226"/>
      <c r="R456" s="226"/>
      <c r="S456" s="226"/>
      <c r="T456" s="227"/>
      <c r="AT456" s="228" t="s">
        <v>173</v>
      </c>
      <c r="AU456" s="228" t="s">
        <v>94</v>
      </c>
      <c r="AV456" s="14" t="s">
        <v>94</v>
      </c>
      <c r="AW456" s="14" t="s">
        <v>29</v>
      </c>
      <c r="AX456" s="14" t="s">
        <v>73</v>
      </c>
      <c r="AY456" s="228" t="s">
        <v>165</v>
      </c>
    </row>
    <row r="457" spans="1:65" s="13" customFormat="1" ht="11.25">
      <c r="B457" s="209"/>
      <c r="C457" s="210"/>
      <c r="D457" s="211" t="s">
        <v>173</v>
      </c>
      <c r="E457" s="212" t="s">
        <v>1</v>
      </c>
      <c r="F457" s="213" t="s">
        <v>886</v>
      </c>
      <c r="G457" s="210"/>
      <c r="H457" s="212" t="s">
        <v>1</v>
      </c>
      <c r="I457" s="210"/>
      <c r="J457" s="210"/>
      <c r="K457" s="210"/>
      <c r="L457" s="214"/>
      <c r="M457" s="215"/>
      <c r="N457" s="216"/>
      <c r="O457" s="216"/>
      <c r="P457" s="216"/>
      <c r="Q457" s="216"/>
      <c r="R457" s="216"/>
      <c r="S457" s="216"/>
      <c r="T457" s="217"/>
      <c r="AT457" s="218" t="s">
        <v>173</v>
      </c>
      <c r="AU457" s="218" t="s">
        <v>94</v>
      </c>
      <c r="AV457" s="13" t="s">
        <v>81</v>
      </c>
      <c r="AW457" s="13" t="s">
        <v>29</v>
      </c>
      <c r="AX457" s="13" t="s">
        <v>73</v>
      </c>
      <c r="AY457" s="218" t="s">
        <v>165</v>
      </c>
    </row>
    <row r="458" spans="1:65" s="14" customFormat="1" ht="11.25">
      <c r="B458" s="219"/>
      <c r="C458" s="220"/>
      <c r="D458" s="211" t="s">
        <v>173</v>
      </c>
      <c r="E458" s="221" t="s">
        <v>1</v>
      </c>
      <c r="F458" s="222" t="s">
        <v>887</v>
      </c>
      <c r="G458" s="220"/>
      <c r="H458" s="223">
        <v>13.692</v>
      </c>
      <c r="I458" s="220"/>
      <c r="J458" s="220"/>
      <c r="K458" s="220"/>
      <c r="L458" s="224"/>
      <c r="M458" s="225"/>
      <c r="N458" s="226"/>
      <c r="O458" s="226"/>
      <c r="P458" s="226"/>
      <c r="Q458" s="226"/>
      <c r="R458" s="226"/>
      <c r="S458" s="226"/>
      <c r="T458" s="227"/>
      <c r="AT458" s="228" t="s">
        <v>173</v>
      </c>
      <c r="AU458" s="228" t="s">
        <v>94</v>
      </c>
      <c r="AV458" s="14" t="s">
        <v>94</v>
      </c>
      <c r="AW458" s="14" t="s">
        <v>29</v>
      </c>
      <c r="AX458" s="14" t="s">
        <v>73</v>
      </c>
      <c r="AY458" s="228" t="s">
        <v>165</v>
      </c>
    </row>
    <row r="459" spans="1:65" s="13" customFormat="1" ht="11.25">
      <c r="B459" s="209"/>
      <c r="C459" s="210"/>
      <c r="D459" s="211" t="s">
        <v>173</v>
      </c>
      <c r="E459" s="212" t="s">
        <v>1</v>
      </c>
      <c r="F459" s="213" t="s">
        <v>888</v>
      </c>
      <c r="G459" s="210"/>
      <c r="H459" s="212" t="s">
        <v>1</v>
      </c>
      <c r="I459" s="210"/>
      <c r="J459" s="210"/>
      <c r="K459" s="210"/>
      <c r="L459" s="214"/>
      <c r="M459" s="215"/>
      <c r="N459" s="216"/>
      <c r="O459" s="216"/>
      <c r="P459" s="216"/>
      <c r="Q459" s="216"/>
      <c r="R459" s="216"/>
      <c r="S459" s="216"/>
      <c r="T459" s="217"/>
      <c r="AT459" s="218" t="s">
        <v>173</v>
      </c>
      <c r="AU459" s="218" t="s">
        <v>94</v>
      </c>
      <c r="AV459" s="13" t="s">
        <v>81</v>
      </c>
      <c r="AW459" s="13" t="s">
        <v>29</v>
      </c>
      <c r="AX459" s="13" t="s">
        <v>73</v>
      </c>
      <c r="AY459" s="218" t="s">
        <v>165</v>
      </c>
    </row>
    <row r="460" spans="1:65" s="14" customFormat="1" ht="11.25">
      <c r="B460" s="219"/>
      <c r="C460" s="220"/>
      <c r="D460" s="211" t="s">
        <v>173</v>
      </c>
      <c r="E460" s="221" t="s">
        <v>1</v>
      </c>
      <c r="F460" s="222" t="s">
        <v>889</v>
      </c>
      <c r="G460" s="220"/>
      <c r="H460" s="223">
        <v>102.732</v>
      </c>
      <c r="I460" s="220"/>
      <c r="J460" s="220"/>
      <c r="K460" s="220"/>
      <c r="L460" s="224"/>
      <c r="M460" s="225"/>
      <c r="N460" s="226"/>
      <c r="O460" s="226"/>
      <c r="P460" s="226"/>
      <c r="Q460" s="226"/>
      <c r="R460" s="226"/>
      <c r="S460" s="226"/>
      <c r="T460" s="227"/>
      <c r="AT460" s="228" t="s">
        <v>173</v>
      </c>
      <c r="AU460" s="228" t="s">
        <v>94</v>
      </c>
      <c r="AV460" s="14" t="s">
        <v>94</v>
      </c>
      <c r="AW460" s="14" t="s">
        <v>29</v>
      </c>
      <c r="AX460" s="14" t="s">
        <v>73</v>
      </c>
      <c r="AY460" s="228" t="s">
        <v>165</v>
      </c>
    </row>
    <row r="461" spans="1:65" s="15" customFormat="1" ht="11.25">
      <c r="B461" s="229"/>
      <c r="C461" s="230"/>
      <c r="D461" s="211" t="s">
        <v>173</v>
      </c>
      <c r="E461" s="231" t="s">
        <v>1</v>
      </c>
      <c r="F461" s="232" t="s">
        <v>176</v>
      </c>
      <c r="G461" s="230"/>
      <c r="H461" s="233">
        <v>494.351</v>
      </c>
      <c r="I461" s="230"/>
      <c r="J461" s="230"/>
      <c r="K461" s="230"/>
      <c r="L461" s="234"/>
      <c r="M461" s="235"/>
      <c r="N461" s="236"/>
      <c r="O461" s="236"/>
      <c r="P461" s="236"/>
      <c r="Q461" s="236"/>
      <c r="R461" s="236"/>
      <c r="S461" s="236"/>
      <c r="T461" s="237"/>
      <c r="AT461" s="238" t="s">
        <v>173</v>
      </c>
      <c r="AU461" s="238" t="s">
        <v>94</v>
      </c>
      <c r="AV461" s="15" t="s">
        <v>171</v>
      </c>
      <c r="AW461" s="15" t="s">
        <v>29</v>
      </c>
      <c r="AX461" s="15" t="s">
        <v>81</v>
      </c>
      <c r="AY461" s="238" t="s">
        <v>165</v>
      </c>
    </row>
    <row r="462" spans="1:65" s="2" customFormat="1" ht="24.2" customHeight="1">
      <c r="A462" s="31"/>
      <c r="B462" s="32"/>
      <c r="C462" s="196" t="s">
        <v>487</v>
      </c>
      <c r="D462" s="196" t="s">
        <v>167</v>
      </c>
      <c r="E462" s="197" t="s">
        <v>909</v>
      </c>
      <c r="F462" s="198" t="s">
        <v>910</v>
      </c>
      <c r="G462" s="199" t="s">
        <v>170</v>
      </c>
      <c r="H462" s="200">
        <v>61.268000000000001</v>
      </c>
      <c r="I462" s="201">
        <v>16.09</v>
      </c>
      <c r="J462" s="201">
        <f>ROUND(I462*H462,2)</f>
        <v>985.8</v>
      </c>
      <c r="K462" s="202"/>
      <c r="L462" s="36"/>
      <c r="M462" s="203" t="s">
        <v>1</v>
      </c>
      <c r="N462" s="204" t="s">
        <v>39</v>
      </c>
      <c r="O462" s="205">
        <v>0.23</v>
      </c>
      <c r="P462" s="205">
        <f>O462*H462</f>
        <v>14.09164</v>
      </c>
      <c r="Q462" s="205">
        <v>1.6320000000000001E-2</v>
      </c>
      <c r="R462" s="205">
        <f>Q462*H462</f>
        <v>0.99989376000000008</v>
      </c>
      <c r="S462" s="205">
        <v>0</v>
      </c>
      <c r="T462" s="206">
        <f>S462*H462</f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207" t="s">
        <v>171</v>
      </c>
      <c r="AT462" s="207" t="s">
        <v>167</v>
      </c>
      <c r="AU462" s="207" t="s">
        <v>94</v>
      </c>
      <c r="AY462" s="17" t="s">
        <v>165</v>
      </c>
      <c r="BE462" s="208">
        <f>IF(N462="základná",J462,0)</f>
        <v>0</v>
      </c>
      <c r="BF462" s="208">
        <f>IF(N462="znížená",J462,0)</f>
        <v>985.8</v>
      </c>
      <c r="BG462" s="208">
        <f>IF(N462="zákl. prenesená",J462,0)</f>
        <v>0</v>
      </c>
      <c r="BH462" s="208">
        <f>IF(N462="zníž. prenesená",J462,0)</f>
        <v>0</v>
      </c>
      <c r="BI462" s="208">
        <f>IF(N462="nulová",J462,0)</f>
        <v>0</v>
      </c>
      <c r="BJ462" s="17" t="s">
        <v>94</v>
      </c>
      <c r="BK462" s="208">
        <f>ROUND(I462*H462,2)</f>
        <v>985.8</v>
      </c>
      <c r="BL462" s="17" t="s">
        <v>171</v>
      </c>
      <c r="BM462" s="207" t="s">
        <v>911</v>
      </c>
    </row>
    <row r="463" spans="1:65" s="13" customFormat="1" ht="11.25">
      <c r="B463" s="209"/>
      <c r="C463" s="210"/>
      <c r="D463" s="211" t="s">
        <v>173</v>
      </c>
      <c r="E463" s="212" t="s">
        <v>1</v>
      </c>
      <c r="F463" s="213" t="s">
        <v>884</v>
      </c>
      <c r="G463" s="210"/>
      <c r="H463" s="212" t="s">
        <v>1</v>
      </c>
      <c r="I463" s="210"/>
      <c r="J463" s="210"/>
      <c r="K463" s="210"/>
      <c r="L463" s="214"/>
      <c r="M463" s="215"/>
      <c r="N463" s="216"/>
      <c r="O463" s="216"/>
      <c r="P463" s="216"/>
      <c r="Q463" s="216"/>
      <c r="R463" s="216"/>
      <c r="S463" s="216"/>
      <c r="T463" s="217"/>
      <c r="AT463" s="218" t="s">
        <v>173</v>
      </c>
      <c r="AU463" s="218" t="s">
        <v>94</v>
      </c>
      <c r="AV463" s="13" t="s">
        <v>81</v>
      </c>
      <c r="AW463" s="13" t="s">
        <v>29</v>
      </c>
      <c r="AX463" s="13" t="s">
        <v>73</v>
      </c>
      <c r="AY463" s="218" t="s">
        <v>165</v>
      </c>
    </row>
    <row r="464" spans="1:65" s="14" customFormat="1" ht="11.25">
      <c r="B464" s="219"/>
      <c r="C464" s="220"/>
      <c r="D464" s="211" t="s">
        <v>173</v>
      </c>
      <c r="E464" s="221" t="s">
        <v>1</v>
      </c>
      <c r="F464" s="222" t="s">
        <v>885</v>
      </c>
      <c r="G464" s="220"/>
      <c r="H464" s="223">
        <v>61.268000000000001</v>
      </c>
      <c r="I464" s="220"/>
      <c r="J464" s="220"/>
      <c r="K464" s="220"/>
      <c r="L464" s="224"/>
      <c r="M464" s="225"/>
      <c r="N464" s="226"/>
      <c r="O464" s="226"/>
      <c r="P464" s="226"/>
      <c r="Q464" s="226"/>
      <c r="R464" s="226"/>
      <c r="S464" s="226"/>
      <c r="T464" s="227"/>
      <c r="AT464" s="228" t="s">
        <v>173</v>
      </c>
      <c r="AU464" s="228" t="s">
        <v>94</v>
      </c>
      <c r="AV464" s="14" t="s">
        <v>94</v>
      </c>
      <c r="AW464" s="14" t="s">
        <v>29</v>
      </c>
      <c r="AX464" s="14" t="s">
        <v>73</v>
      </c>
      <c r="AY464" s="228" t="s">
        <v>165</v>
      </c>
    </row>
    <row r="465" spans="1:65" s="15" customFormat="1" ht="11.25">
      <c r="B465" s="229"/>
      <c r="C465" s="230"/>
      <c r="D465" s="211" t="s">
        <v>173</v>
      </c>
      <c r="E465" s="231" t="s">
        <v>1</v>
      </c>
      <c r="F465" s="232" t="s">
        <v>176</v>
      </c>
      <c r="G465" s="230"/>
      <c r="H465" s="233">
        <v>61.268000000000001</v>
      </c>
      <c r="I465" s="230"/>
      <c r="J465" s="230"/>
      <c r="K465" s="230"/>
      <c r="L465" s="234"/>
      <c r="M465" s="235"/>
      <c r="N465" s="236"/>
      <c r="O465" s="236"/>
      <c r="P465" s="236"/>
      <c r="Q465" s="236"/>
      <c r="R465" s="236"/>
      <c r="S465" s="236"/>
      <c r="T465" s="237"/>
      <c r="AT465" s="238" t="s">
        <v>173</v>
      </c>
      <c r="AU465" s="238" t="s">
        <v>94</v>
      </c>
      <c r="AV465" s="15" t="s">
        <v>171</v>
      </c>
      <c r="AW465" s="15" t="s">
        <v>29</v>
      </c>
      <c r="AX465" s="15" t="s">
        <v>81</v>
      </c>
      <c r="AY465" s="238" t="s">
        <v>165</v>
      </c>
    </row>
    <row r="466" spans="1:65" s="2" customFormat="1" ht="24.2" customHeight="1">
      <c r="A466" s="31"/>
      <c r="B466" s="32"/>
      <c r="C466" s="196" t="s">
        <v>494</v>
      </c>
      <c r="D466" s="196" t="s">
        <v>167</v>
      </c>
      <c r="E466" s="197" t="s">
        <v>912</v>
      </c>
      <c r="F466" s="198" t="s">
        <v>913</v>
      </c>
      <c r="G466" s="199" t="s">
        <v>170</v>
      </c>
      <c r="H466" s="200">
        <v>191.61500000000001</v>
      </c>
      <c r="I466" s="201">
        <v>17.34</v>
      </c>
      <c r="J466" s="201">
        <f>ROUND(I466*H466,2)</f>
        <v>3322.6</v>
      </c>
      <c r="K466" s="202"/>
      <c r="L466" s="36"/>
      <c r="M466" s="203" t="s">
        <v>1</v>
      </c>
      <c r="N466" s="204" t="s">
        <v>39</v>
      </c>
      <c r="O466" s="205">
        <v>3.3009999999999998E-2</v>
      </c>
      <c r="P466" s="205">
        <f>O466*H466</f>
        <v>6.3252111499999994</v>
      </c>
      <c r="Q466" s="205">
        <v>3.1540000000000001E-3</v>
      </c>
      <c r="R466" s="205">
        <f>Q466*H466</f>
        <v>0.60435371000000004</v>
      </c>
      <c r="S466" s="205">
        <v>0</v>
      </c>
      <c r="T466" s="206">
        <f>S466*H466</f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207" t="s">
        <v>171</v>
      </c>
      <c r="AT466" s="207" t="s">
        <v>167</v>
      </c>
      <c r="AU466" s="207" t="s">
        <v>94</v>
      </c>
      <c r="AY466" s="17" t="s">
        <v>165</v>
      </c>
      <c r="BE466" s="208">
        <f>IF(N466="základná",J466,0)</f>
        <v>0</v>
      </c>
      <c r="BF466" s="208">
        <f>IF(N466="znížená",J466,0)</f>
        <v>3322.6</v>
      </c>
      <c r="BG466" s="208">
        <f>IF(N466="zákl. prenesená",J466,0)</f>
        <v>0</v>
      </c>
      <c r="BH466" s="208">
        <f>IF(N466="zníž. prenesená",J466,0)</f>
        <v>0</v>
      </c>
      <c r="BI466" s="208">
        <f>IF(N466="nulová",J466,0)</f>
        <v>0</v>
      </c>
      <c r="BJ466" s="17" t="s">
        <v>94</v>
      </c>
      <c r="BK466" s="208">
        <f>ROUND(I466*H466,2)</f>
        <v>3322.6</v>
      </c>
      <c r="BL466" s="17" t="s">
        <v>171</v>
      </c>
      <c r="BM466" s="207" t="s">
        <v>914</v>
      </c>
    </row>
    <row r="467" spans="1:65" s="13" customFormat="1" ht="11.25">
      <c r="B467" s="209"/>
      <c r="C467" s="210"/>
      <c r="D467" s="211" t="s">
        <v>173</v>
      </c>
      <c r="E467" s="212" t="s">
        <v>1</v>
      </c>
      <c r="F467" s="213" t="s">
        <v>915</v>
      </c>
      <c r="G467" s="210"/>
      <c r="H467" s="212" t="s">
        <v>1</v>
      </c>
      <c r="I467" s="210"/>
      <c r="J467" s="210"/>
      <c r="K467" s="210"/>
      <c r="L467" s="214"/>
      <c r="M467" s="215"/>
      <c r="N467" s="216"/>
      <c r="O467" s="216"/>
      <c r="P467" s="216"/>
      <c r="Q467" s="216"/>
      <c r="R467" s="216"/>
      <c r="S467" s="216"/>
      <c r="T467" s="217"/>
      <c r="AT467" s="218" t="s">
        <v>173</v>
      </c>
      <c r="AU467" s="218" t="s">
        <v>94</v>
      </c>
      <c r="AV467" s="13" t="s">
        <v>81</v>
      </c>
      <c r="AW467" s="13" t="s">
        <v>29</v>
      </c>
      <c r="AX467" s="13" t="s">
        <v>73</v>
      </c>
      <c r="AY467" s="218" t="s">
        <v>165</v>
      </c>
    </row>
    <row r="468" spans="1:65" s="14" customFormat="1" ht="11.25">
      <c r="B468" s="219"/>
      <c r="C468" s="220"/>
      <c r="D468" s="211" t="s">
        <v>173</v>
      </c>
      <c r="E468" s="221" t="s">
        <v>1</v>
      </c>
      <c r="F468" s="222" t="s">
        <v>916</v>
      </c>
      <c r="G468" s="220"/>
      <c r="H468" s="223">
        <v>191.61500000000001</v>
      </c>
      <c r="I468" s="220"/>
      <c r="J468" s="220"/>
      <c r="K468" s="220"/>
      <c r="L468" s="224"/>
      <c r="M468" s="225"/>
      <c r="N468" s="226"/>
      <c r="O468" s="226"/>
      <c r="P468" s="226"/>
      <c r="Q468" s="226"/>
      <c r="R468" s="226"/>
      <c r="S468" s="226"/>
      <c r="T468" s="227"/>
      <c r="AT468" s="228" t="s">
        <v>173</v>
      </c>
      <c r="AU468" s="228" t="s">
        <v>94</v>
      </c>
      <c r="AV468" s="14" t="s">
        <v>94</v>
      </c>
      <c r="AW468" s="14" t="s">
        <v>29</v>
      </c>
      <c r="AX468" s="14" t="s">
        <v>73</v>
      </c>
      <c r="AY468" s="228" t="s">
        <v>165</v>
      </c>
    </row>
    <row r="469" spans="1:65" s="15" customFormat="1" ht="11.25">
      <c r="B469" s="229"/>
      <c r="C469" s="230"/>
      <c r="D469" s="211" t="s">
        <v>173</v>
      </c>
      <c r="E469" s="231" t="s">
        <v>1</v>
      </c>
      <c r="F469" s="232" t="s">
        <v>176</v>
      </c>
      <c r="G469" s="230"/>
      <c r="H469" s="233">
        <v>191.61500000000001</v>
      </c>
      <c r="I469" s="230"/>
      <c r="J469" s="230"/>
      <c r="K469" s="230"/>
      <c r="L469" s="234"/>
      <c r="M469" s="235"/>
      <c r="N469" s="236"/>
      <c r="O469" s="236"/>
      <c r="P469" s="236"/>
      <c r="Q469" s="236"/>
      <c r="R469" s="236"/>
      <c r="S469" s="236"/>
      <c r="T469" s="237"/>
      <c r="AT469" s="238" t="s">
        <v>173</v>
      </c>
      <c r="AU469" s="238" t="s">
        <v>94</v>
      </c>
      <c r="AV469" s="15" t="s">
        <v>171</v>
      </c>
      <c r="AW469" s="15" t="s">
        <v>29</v>
      </c>
      <c r="AX469" s="15" t="s">
        <v>81</v>
      </c>
      <c r="AY469" s="238" t="s">
        <v>165</v>
      </c>
    </row>
    <row r="470" spans="1:65" s="12" customFormat="1" ht="22.9" customHeight="1">
      <c r="B470" s="181"/>
      <c r="C470" s="182"/>
      <c r="D470" s="183" t="s">
        <v>72</v>
      </c>
      <c r="E470" s="194" t="s">
        <v>207</v>
      </c>
      <c r="F470" s="194" t="s">
        <v>216</v>
      </c>
      <c r="G470" s="182"/>
      <c r="H470" s="182"/>
      <c r="I470" s="182"/>
      <c r="J470" s="195">
        <f>BK470</f>
        <v>15717.56</v>
      </c>
      <c r="K470" s="182"/>
      <c r="L470" s="186"/>
      <c r="M470" s="187"/>
      <c r="N470" s="188"/>
      <c r="O470" s="188"/>
      <c r="P470" s="189">
        <f>SUM(P471:P509)</f>
        <v>352.74490179999998</v>
      </c>
      <c r="Q470" s="188"/>
      <c r="R470" s="189">
        <f>SUM(R471:R509)</f>
        <v>57.935818609999998</v>
      </c>
      <c r="S470" s="188"/>
      <c r="T470" s="190">
        <f>SUM(T471:T509)</f>
        <v>0</v>
      </c>
      <c r="AR470" s="191" t="s">
        <v>81</v>
      </c>
      <c r="AT470" s="192" t="s">
        <v>72</v>
      </c>
      <c r="AU470" s="192" t="s">
        <v>81</v>
      </c>
      <c r="AY470" s="191" t="s">
        <v>165</v>
      </c>
      <c r="BK470" s="193">
        <f>SUM(BK471:BK509)</f>
        <v>15717.56</v>
      </c>
    </row>
    <row r="471" spans="1:65" s="2" customFormat="1" ht="37.9" customHeight="1">
      <c r="A471" s="31"/>
      <c r="B471" s="32"/>
      <c r="C471" s="196" t="s">
        <v>500</v>
      </c>
      <c r="D471" s="196" t="s">
        <v>167</v>
      </c>
      <c r="E471" s="197" t="s">
        <v>917</v>
      </c>
      <c r="F471" s="198" t="s">
        <v>918</v>
      </c>
      <c r="G471" s="199" t="s">
        <v>220</v>
      </c>
      <c r="H471" s="200">
        <v>95.27</v>
      </c>
      <c r="I471" s="201">
        <v>7.11</v>
      </c>
      <c r="J471" s="201">
        <f>ROUND(I471*H471,2)</f>
        <v>677.37</v>
      </c>
      <c r="K471" s="202"/>
      <c r="L471" s="36"/>
      <c r="M471" s="203" t="s">
        <v>1</v>
      </c>
      <c r="N471" s="204" t="s">
        <v>39</v>
      </c>
      <c r="O471" s="205">
        <v>0.13200000000000001</v>
      </c>
      <c r="P471" s="205">
        <f>O471*H471</f>
        <v>12.57564</v>
      </c>
      <c r="Q471" s="205">
        <v>9.7930000000000003E-2</v>
      </c>
      <c r="R471" s="205">
        <f>Q471*H471</f>
        <v>9.3297910999999996</v>
      </c>
      <c r="S471" s="205">
        <v>0</v>
      </c>
      <c r="T471" s="206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207" t="s">
        <v>171</v>
      </c>
      <c r="AT471" s="207" t="s">
        <v>167</v>
      </c>
      <c r="AU471" s="207" t="s">
        <v>94</v>
      </c>
      <c r="AY471" s="17" t="s">
        <v>165</v>
      </c>
      <c r="BE471" s="208">
        <f>IF(N471="základná",J471,0)</f>
        <v>0</v>
      </c>
      <c r="BF471" s="208">
        <f>IF(N471="znížená",J471,0)</f>
        <v>677.37</v>
      </c>
      <c r="BG471" s="208">
        <f>IF(N471="zákl. prenesená",J471,0)</f>
        <v>0</v>
      </c>
      <c r="BH471" s="208">
        <f>IF(N471="zníž. prenesená",J471,0)</f>
        <v>0</v>
      </c>
      <c r="BI471" s="208">
        <f>IF(N471="nulová",J471,0)</f>
        <v>0</v>
      </c>
      <c r="BJ471" s="17" t="s">
        <v>94</v>
      </c>
      <c r="BK471" s="208">
        <f>ROUND(I471*H471,2)</f>
        <v>677.37</v>
      </c>
      <c r="BL471" s="17" t="s">
        <v>171</v>
      </c>
      <c r="BM471" s="207" t="s">
        <v>919</v>
      </c>
    </row>
    <row r="472" spans="1:65" s="13" customFormat="1" ht="11.25">
      <c r="B472" s="209"/>
      <c r="C472" s="210"/>
      <c r="D472" s="211" t="s">
        <v>173</v>
      </c>
      <c r="E472" s="212" t="s">
        <v>1</v>
      </c>
      <c r="F472" s="213" t="s">
        <v>242</v>
      </c>
      <c r="G472" s="210"/>
      <c r="H472" s="212" t="s">
        <v>1</v>
      </c>
      <c r="I472" s="210"/>
      <c r="J472" s="210"/>
      <c r="K472" s="210"/>
      <c r="L472" s="214"/>
      <c r="M472" s="215"/>
      <c r="N472" s="216"/>
      <c r="O472" s="216"/>
      <c r="P472" s="216"/>
      <c r="Q472" s="216"/>
      <c r="R472" s="216"/>
      <c r="S472" s="216"/>
      <c r="T472" s="217"/>
      <c r="AT472" s="218" t="s">
        <v>173</v>
      </c>
      <c r="AU472" s="218" t="s">
        <v>94</v>
      </c>
      <c r="AV472" s="13" t="s">
        <v>81</v>
      </c>
      <c r="AW472" s="13" t="s">
        <v>29</v>
      </c>
      <c r="AX472" s="13" t="s">
        <v>73</v>
      </c>
      <c r="AY472" s="218" t="s">
        <v>165</v>
      </c>
    </row>
    <row r="473" spans="1:65" s="14" customFormat="1" ht="11.25">
      <c r="B473" s="219"/>
      <c r="C473" s="220"/>
      <c r="D473" s="211" t="s">
        <v>173</v>
      </c>
      <c r="E473" s="221" t="s">
        <v>1</v>
      </c>
      <c r="F473" s="222" t="s">
        <v>920</v>
      </c>
      <c r="G473" s="220"/>
      <c r="H473" s="223">
        <v>95.27</v>
      </c>
      <c r="I473" s="220"/>
      <c r="J473" s="220"/>
      <c r="K473" s="220"/>
      <c r="L473" s="224"/>
      <c r="M473" s="225"/>
      <c r="N473" s="226"/>
      <c r="O473" s="226"/>
      <c r="P473" s="226"/>
      <c r="Q473" s="226"/>
      <c r="R473" s="226"/>
      <c r="S473" s="226"/>
      <c r="T473" s="227"/>
      <c r="AT473" s="228" t="s">
        <v>173</v>
      </c>
      <c r="AU473" s="228" t="s">
        <v>94</v>
      </c>
      <c r="AV473" s="14" t="s">
        <v>94</v>
      </c>
      <c r="AW473" s="14" t="s">
        <v>29</v>
      </c>
      <c r="AX473" s="14" t="s">
        <v>73</v>
      </c>
      <c r="AY473" s="228" t="s">
        <v>165</v>
      </c>
    </row>
    <row r="474" spans="1:65" s="15" customFormat="1" ht="11.25">
      <c r="B474" s="229"/>
      <c r="C474" s="230"/>
      <c r="D474" s="211" t="s">
        <v>173</v>
      </c>
      <c r="E474" s="231" t="s">
        <v>1</v>
      </c>
      <c r="F474" s="232" t="s">
        <v>176</v>
      </c>
      <c r="G474" s="230"/>
      <c r="H474" s="233">
        <v>95.27</v>
      </c>
      <c r="I474" s="230"/>
      <c r="J474" s="230"/>
      <c r="K474" s="230"/>
      <c r="L474" s="234"/>
      <c r="M474" s="235"/>
      <c r="N474" s="236"/>
      <c r="O474" s="236"/>
      <c r="P474" s="236"/>
      <c r="Q474" s="236"/>
      <c r="R474" s="236"/>
      <c r="S474" s="236"/>
      <c r="T474" s="237"/>
      <c r="AT474" s="238" t="s">
        <v>173</v>
      </c>
      <c r="AU474" s="238" t="s">
        <v>94</v>
      </c>
      <c r="AV474" s="15" t="s">
        <v>171</v>
      </c>
      <c r="AW474" s="15" t="s">
        <v>29</v>
      </c>
      <c r="AX474" s="15" t="s">
        <v>81</v>
      </c>
      <c r="AY474" s="238" t="s">
        <v>165</v>
      </c>
    </row>
    <row r="475" spans="1:65" s="2" customFormat="1" ht="21.75" customHeight="1">
      <c r="A475" s="31"/>
      <c r="B475" s="32"/>
      <c r="C475" s="243" t="s">
        <v>507</v>
      </c>
      <c r="D475" s="243" t="s">
        <v>615</v>
      </c>
      <c r="E475" s="244" t="s">
        <v>921</v>
      </c>
      <c r="F475" s="245" t="s">
        <v>922</v>
      </c>
      <c r="G475" s="246" t="s">
        <v>289</v>
      </c>
      <c r="H475" s="247">
        <v>96.222999999999999</v>
      </c>
      <c r="I475" s="248">
        <v>3.4</v>
      </c>
      <c r="J475" s="248">
        <f>ROUND(I475*H475,2)</f>
        <v>327.16000000000003</v>
      </c>
      <c r="K475" s="249"/>
      <c r="L475" s="250"/>
      <c r="M475" s="251" t="s">
        <v>1</v>
      </c>
      <c r="N475" s="252" t="s">
        <v>39</v>
      </c>
      <c r="O475" s="205">
        <v>0</v>
      </c>
      <c r="P475" s="205">
        <f>O475*H475</f>
        <v>0</v>
      </c>
      <c r="Q475" s="205">
        <v>2.3E-2</v>
      </c>
      <c r="R475" s="205">
        <f>Q475*H475</f>
        <v>2.2131289999999999</v>
      </c>
      <c r="S475" s="205">
        <v>0</v>
      </c>
      <c r="T475" s="206">
        <f>S475*H475</f>
        <v>0</v>
      </c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R475" s="207" t="s">
        <v>202</v>
      </c>
      <c r="AT475" s="207" t="s">
        <v>615</v>
      </c>
      <c r="AU475" s="207" t="s">
        <v>94</v>
      </c>
      <c r="AY475" s="17" t="s">
        <v>165</v>
      </c>
      <c r="BE475" s="208">
        <f>IF(N475="základná",J475,0)</f>
        <v>0</v>
      </c>
      <c r="BF475" s="208">
        <f>IF(N475="znížená",J475,0)</f>
        <v>327.16000000000003</v>
      </c>
      <c r="BG475" s="208">
        <f>IF(N475="zákl. prenesená",J475,0)</f>
        <v>0</v>
      </c>
      <c r="BH475" s="208">
        <f>IF(N475="zníž. prenesená",J475,0)</f>
        <v>0</v>
      </c>
      <c r="BI475" s="208">
        <f>IF(N475="nulová",J475,0)</f>
        <v>0</v>
      </c>
      <c r="BJ475" s="17" t="s">
        <v>94</v>
      </c>
      <c r="BK475" s="208">
        <f>ROUND(I475*H475,2)</f>
        <v>327.16000000000003</v>
      </c>
      <c r="BL475" s="17" t="s">
        <v>171</v>
      </c>
      <c r="BM475" s="207" t="s">
        <v>923</v>
      </c>
    </row>
    <row r="476" spans="1:65" s="14" customFormat="1" ht="11.25">
      <c r="B476" s="219"/>
      <c r="C476" s="220"/>
      <c r="D476" s="211" t="s">
        <v>173</v>
      </c>
      <c r="E476" s="220"/>
      <c r="F476" s="222" t="s">
        <v>924</v>
      </c>
      <c r="G476" s="220"/>
      <c r="H476" s="223">
        <v>96.222999999999999</v>
      </c>
      <c r="I476" s="220"/>
      <c r="J476" s="220"/>
      <c r="K476" s="220"/>
      <c r="L476" s="224"/>
      <c r="M476" s="225"/>
      <c r="N476" s="226"/>
      <c r="O476" s="226"/>
      <c r="P476" s="226"/>
      <c r="Q476" s="226"/>
      <c r="R476" s="226"/>
      <c r="S476" s="226"/>
      <c r="T476" s="227"/>
      <c r="AT476" s="228" t="s">
        <v>173</v>
      </c>
      <c r="AU476" s="228" t="s">
        <v>94</v>
      </c>
      <c r="AV476" s="14" t="s">
        <v>94</v>
      </c>
      <c r="AW476" s="14" t="s">
        <v>4</v>
      </c>
      <c r="AX476" s="14" t="s">
        <v>81</v>
      </c>
      <c r="AY476" s="228" t="s">
        <v>165</v>
      </c>
    </row>
    <row r="477" spans="1:65" s="2" customFormat="1" ht="33" customHeight="1">
      <c r="A477" s="31"/>
      <c r="B477" s="32"/>
      <c r="C477" s="196" t="s">
        <v>514</v>
      </c>
      <c r="D477" s="196" t="s">
        <v>167</v>
      </c>
      <c r="E477" s="197" t="s">
        <v>925</v>
      </c>
      <c r="F477" s="198" t="s">
        <v>926</v>
      </c>
      <c r="G477" s="199" t="s">
        <v>170</v>
      </c>
      <c r="H477" s="200">
        <v>864.625</v>
      </c>
      <c r="I477" s="201">
        <v>3.23</v>
      </c>
      <c r="J477" s="201">
        <f>ROUND(I477*H477,2)</f>
        <v>2792.74</v>
      </c>
      <c r="K477" s="202"/>
      <c r="L477" s="36"/>
      <c r="M477" s="203" t="s">
        <v>1</v>
      </c>
      <c r="N477" s="204" t="s">
        <v>39</v>
      </c>
      <c r="O477" s="205">
        <v>0.14599999999999999</v>
      </c>
      <c r="P477" s="205">
        <f>O477*H477</f>
        <v>126.23524999999999</v>
      </c>
      <c r="Q477" s="205">
        <v>2.571E-2</v>
      </c>
      <c r="R477" s="205">
        <f>Q477*H477</f>
        <v>22.229508750000001</v>
      </c>
      <c r="S477" s="205">
        <v>0</v>
      </c>
      <c r="T477" s="206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207" t="s">
        <v>171</v>
      </c>
      <c r="AT477" s="207" t="s">
        <v>167</v>
      </c>
      <c r="AU477" s="207" t="s">
        <v>94</v>
      </c>
      <c r="AY477" s="17" t="s">
        <v>165</v>
      </c>
      <c r="BE477" s="208">
        <f>IF(N477="základná",J477,0)</f>
        <v>0</v>
      </c>
      <c r="BF477" s="208">
        <f>IF(N477="znížená",J477,0)</f>
        <v>2792.74</v>
      </c>
      <c r="BG477" s="208">
        <f>IF(N477="zákl. prenesená",J477,0)</f>
        <v>0</v>
      </c>
      <c r="BH477" s="208">
        <f>IF(N477="zníž. prenesená",J477,0)</f>
        <v>0</v>
      </c>
      <c r="BI477" s="208">
        <f>IF(N477="nulová",J477,0)</f>
        <v>0</v>
      </c>
      <c r="BJ477" s="17" t="s">
        <v>94</v>
      </c>
      <c r="BK477" s="208">
        <f>ROUND(I477*H477,2)</f>
        <v>2792.74</v>
      </c>
      <c r="BL477" s="17" t="s">
        <v>171</v>
      </c>
      <c r="BM477" s="207" t="s">
        <v>927</v>
      </c>
    </row>
    <row r="478" spans="1:65" s="13" customFormat="1" ht="11.25">
      <c r="B478" s="209"/>
      <c r="C478" s="210"/>
      <c r="D478" s="211" t="s">
        <v>173</v>
      </c>
      <c r="E478" s="212" t="s">
        <v>1</v>
      </c>
      <c r="F478" s="213" t="s">
        <v>817</v>
      </c>
      <c r="G478" s="210"/>
      <c r="H478" s="212" t="s">
        <v>1</v>
      </c>
      <c r="I478" s="210"/>
      <c r="J478" s="210"/>
      <c r="K478" s="210"/>
      <c r="L478" s="214"/>
      <c r="M478" s="215"/>
      <c r="N478" s="216"/>
      <c r="O478" s="216"/>
      <c r="P478" s="216"/>
      <c r="Q478" s="216"/>
      <c r="R478" s="216"/>
      <c r="S478" s="216"/>
      <c r="T478" s="217"/>
      <c r="AT478" s="218" t="s">
        <v>173</v>
      </c>
      <c r="AU478" s="218" t="s">
        <v>94</v>
      </c>
      <c r="AV478" s="13" t="s">
        <v>81</v>
      </c>
      <c r="AW478" s="13" t="s">
        <v>29</v>
      </c>
      <c r="AX478" s="13" t="s">
        <v>73</v>
      </c>
      <c r="AY478" s="218" t="s">
        <v>165</v>
      </c>
    </row>
    <row r="479" spans="1:65" s="14" customFormat="1" ht="11.25">
      <c r="B479" s="219"/>
      <c r="C479" s="220"/>
      <c r="D479" s="211" t="s">
        <v>173</v>
      </c>
      <c r="E479" s="221" t="s">
        <v>1</v>
      </c>
      <c r="F479" s="222" t="s">
        <v>818</v>
      </c>
      <c r="G479" s="220"/>
      <c r="H479" s="223">
        <v>78.858000000000004</v>
      </c>
      <c r="I479" s="220"/>
      <c r="J479" s="220"/>
      <c r="K479" s="220"/>
      <c r="L479" s="224"/>
      <c r="M479" s="225"/>
      <c r="N479" s="226"/>
      <c r="O479" s="226"/>
      <c r="P479" s="226"/>
      <c r="Q479" s="226"/>
      <c r="R479" s="226"/>
      <c r="S479" s="226"/>
      <c r="T479" s="227"/>
      <c r="AT479" s="228" t="s">
        <v>173</v>
      </c>
      <c r="AU479" s="228" t="s">
        <v>94</v>
      </c>
      <c r="AV479" s="14" t="s">
        <v>94</v>
      </c>
      <c r="AW479" s="14" t="s">
        <v>29</v>
      </c>
      <c r="AX479" s="14" t="s">
        <v>73</v>
      </c>
      <c r="AY479" s="228" t="s">
        <v>165</v>
      </c>
    </row>
    <row r="480" spans="1:65" s="13" customFormat="1" ht="11.25">
      <c r="B480" s="209"/>
      <c r="C480" s="210"/>
      <c r="D480" s="211" t="s">
        <v>173</v>
      </c>
      <c r="E480" s="212" t="s">
        <v>1</v>
      </c>
      <c r="F480" s="213" t="s">
        <v>820</v>
      </c>
      <c r="G480" s="210"/>
      <c r="H480" s="212" t="s">
        <v>1</v>
      </c>
      <c r="I480" s="210"/>
      <c r="J480" s="210"/>
      <c r="K480" s="210"/>
      <c r="L480" s="214"/>
      <c r="M480" s="215"/>
      <c r="N480" s="216"/>
      <c r="O480" s="216"/>
      <c r="P480" s="216"/>
      <c r="Q480" s="216"/>
      <c r="R480" s="216"/>
      <c r="S480" s="216"/>
      <c r="T480" s="217"/>
      <c r="AT480" s="218" t="s">
        <v>173</v>
      </c>
      <c r="AU480" s="218" t="s">
        <v>94</v>
      </c>
      <c r="AV480" s="13" t="s">
        <v>81</v>
      </c>
      <c r="AW480" s="13" t="s">
        <v>29</v>
      </c>
      <c r="AX480" s="13" t="s">
        <v>73</v>
      </c>
      <c r="AY480" s="218" t="s">
        <v>165</v>
      </c>
    </row>
    <row r="481" spans="1:65" s="14" customFormat="1" ht="11.25">
      <c r="B481" s="219"/>
      <c r="C481" s="220"/>
      <c r="D481" s="211" t="s">
        <v>173</v>
      </c>
      <c r="E481" s="221" t="s">
        <v>1</v>
      </c>
      <c r="F481" s="222" t="s">
        <v>821</v>
      </c>
      <c r="G481" s="220"/>
      <c r="H481" s="223">
        <v>51.941000000000003</v>
      </c>
      <c r="I481" s="220"/>
      <c r="J481" s="220"/>
      <c r="K481" s="220"/>
      <c r="L481" s="224"/>
      <c r="M481" s="225"/>
      <c r="N481" s="226"/>
      <c r="O481" s="226"/>
      <c r="P481" s="226"/>
      <c r="Q481" s="226"/>
      <c r="R481" s="226"/>
      <c r="S481" s="226"/>
      <c r="T481" s="227"/>
      <c r="AT481" s="228" t="s">
        <v>173</v>
      </c>
      <c r="AU481" s="228" t="s">
        <v>94</v>
      </c>
      <c r="AV481" s="14" t="s">
        <v>94</v>
      </c>
      <c r="AW481" s="14" t="s">
        <v>29</v>
      </c>
      <c r="AX481" s="14" t="s">
        <v>73</v>
      </c>
      <c r="AY481" s="228" t="s">
        <v>165</v>
      </c>
    </row>
    <row r="482" spans="1:65" s="14" customFormat="1" ht="11.25">
      <c r="B482" s="219"/>
      <c r="C482" s="220"/>
      <c r="D482" s="211" t="s">
        <v>173</v>
      </c>
      <c r="E482" s="221" t="s">
        <v>1</v>
      </c>
      <c r="F482" s="222" t="s">
        <v>822</v>
      </c>
      <c r="G482" s="220"/>
      <c r="H482" s="223">
        <v>22.225999999999999</v>
      </c>
      <c r="I482" s="220"/>
      <c r="J482" s="220"/>
      <c r="K482" s="220"/>
      <c r="L482" s="224"/>
      <c r="M482" s="225"/>
      <c r="N482" s="226"/>
      <c r="O482" s="226"/>
      <c r="P482" s="226"/>
      <c r="Q482" s="226"/>
      <c r="R482" s="226"/>
      <c r="S482" s="226"/>
      <c r="T482" s="227"/>
      <c r="AT482" s="228" t="s">
        <v>173</v>
      </c>
      <c r="AU482" s="228" t="s">
        <v>94</v>
      </c>
      <c r="AV482" s="14" t="s">
        <v>94</v>
      </c>
      <c r="AW482" s="14" t="s">
        <v>29</v>
      </c>
      <c r="AX482" s="14" t="s">
        <v>73</v>
      </c>
      <c r="AY482" s="228" t="s">
        <v>165</v>
      </c>
    </row>
    <row r="483" spans="1:65" s="14" customFormat="1" ht="11.25">
      <c r="B483" s="219"/>
      <c r="C483" s="220"/>
      <c r="D483" s="211" t="s">
        <v>173</v>
      </c>
      <c r="E483" s="221" t="s">
        <v>1</v>
      </c>
      <c r="F483" s="222" t="s">
        <v>823</v>
      </c>
      <c r="G483" s="220"/>
      <c r="H483" s="223">
        <v>34.630000000000003</v>
      </c>
      <c r="I483" s="220"/>
      <c r="J483" s="220"/>
      <c r="K483" s="220"/>
      <c r="L483" s="224"/>
      <c r="M483" s="225"/>
      <c r="N483" s="226"/>
      <c r="O483" s="226"/>
      <c r="P483" s="226"/>
      <c r="Q483" s="226"/>
      <c r="R483" s="226"/>
      <c r="S483" s="226"/>
      <c r="T483" s="227"/>
      <c r="AT483" s="228" t="s">
        <v>173</v>
      </c>
      <c r="AU483" s="228" t="s">
        <v>94</v>
      </c>
      <c r="AV483" s="14" t="s">
        <v>94</v>
      </c>
      <c r="AW483" s="14" t="s">
        <v>29</v>
      </c>
      <c r="AX483" s="14" t="s">
        <v>73</v>
      </c>
      <c r="AY483" s="228" t="s">
        <v>165</v>
      </c>
    </row>
    <row r="484" spans="1:65" s="14" customFormat="1" ht="11.25">
      <c r="B484" s="219"/>
      <c r="C484" s="220"/>
      <c r="D484" s="211" t="s">
        <v>173</v>
      </c>
      <c r="E484" s="221" t="s">
        <v>1</v>
      </c>
      <c r="F484" s="222" t="s">
        <v>824</v>
      </c>
      <c r="G484" s="220"/>
      <c r="H484" s="223">
        <v>349.96800000000002</v>
      </c>
      <c r="I484" s="220"/>
      <c r="J484" s="220"/>
      <c r="K484" s="220"/>
      <c r="L484" s="224"/>
      <c r="M484" s="225"/>
      <c r="N484" s="226"/>
      <c r="O484" s="226"/>
      <c r="P484" s="226"/>
      <c r="Q484" s="226"/>
      <c r="R484" s="226"/>
      <c r="S484" s="226"/>
      <c r="T484" s="227"/>
      <c r="AT484" s="228" t="s">
        <v>173</v>
      </c>
      <c r="AU484" s="228" t="s">
        <v>94</v>
      </c>
      <c r="AV484" s="14" t="s">
        <v>94</v>
      </c>
      <c r="AW484" s="14" t="s">
        <v>29</v>
      </c>
      <c r="AX484" s="14" t="s">
        <v>73</v>
      </c>
      <c r="AY484" s="228" t="s">
        <v>165</v>
      </c>
    </row>
    <row r="485" spans="1:65" s="14" customFormat="1" ht="11.25">
      <c r="B485" s="219"/>
      <c r="C485" s="220"/>
      <c r="D485" s="211" t="s">
        <v>173</v>
      </c>
      <c r="E485" s="221" t="s">
        <v>1</v>
      </c>
      <c r="F485" s="222" t="s">
        <v>825</v>
      </c>
      <c r="G485" s="220"/>
      <c r="H485" s="223">
        <v>23.84</v>
      </c>
      <c r="I485" s="220"/>
      <c r="J485" s="220"/>
      <c r="K485" s="220"/>
      <c r="L485" s="224"/>
      <c r="M485" s="225"/>
      <c r="N485" s="226"/>
      <c r="O485" s="226"/>
      <c r="P485" s="226"/>
      <c r="Q485" s="226"/>
      <c r="R485" s="226"/>
      <c r="S485" s="226"/>
      <c r="T485" s="227"/>
      <c r="AT485" s="228" t="s">
        <v>173</v>
      </c>
      <c r="AU485" s="228" t="s">
        <v>94</v>
      </c>
      <c r="AV485" s="14" t="s">
        <v>94</v>
      </c>
      <c r="AW485" s="14" t="s">
        <v>29</v>
      </c>
      <c r="AX485" s="14" t="s">
        <v>73</v>
      </c>
      <c r="AY485" s="228" t="s">
        <v>165</v>
      </c>
    </row>
    <row r="486" spans="1:65" s="14" customFormat="1" ht="11.25">
      <c r="B486" s="219"/>
      <c r="C486" s="220"/>
      <c r="D486" s="211" t="s">
        <v>173</v>
      </c>
      <c r="E486" s="221" t="s">
        <v>1</v>
      </c>
      <c r="F486" s="222" t="s">
        <v>826</v>
      </c>
      <c r="G486" s="220"/>
      <c r="H486" s="223">
        <v>18.241</v>
      </c>
      <c r="I486" s="220"/>
      <c r="J486" s="220"/>
      <c r="K486" s="220"/>
      <c r="L486" s="224"/>
      <c r="M486" s="225"/>
      <c r="N486" s="226"/>
      <c r="O486" s="226"/>
      <c r="P486" s="226"/>
      <c r="Q486" s="226"/>
      <c r="R486" s="226"/>
      <c r="S486" s="226"/>
      <c r="T486" s="227"/>
      <c r="AT486" s="228" t="s">
        <v>173</v>
      </c>
      <c r="AU486" s="228" t="s">
        <v>94</v>
      </c>
      <c r="AV486" s="14" t="s">
        <v>94</v>
      </c>
      <c r="AW486" s="14" t="s">
        <v>29</v>
      </c>
      <c r="AX486" s="14" t="s">
        <v>73</v>
      </c>
      <c r="AY486" s="228" t="s">
        <v>165</v>
      </c>
    </row>
    <row r="487" spans="1:65" s="14" customFormat="1" ht="11.25">
      <c r="B487" s="219"/>
      <c r="C487" s="220"/>
      <c r="D487" s="211" t="s">
        <v>173</v>
      </c>
      <c r="E487" s="221" t="s">
        <v>1</v>
      </c>
      <c r="F487" s="222" t="s">
        <v>827</v>
      </c>
      <c r="G487" s="220"/>
      <c r="H487" s="223">
        <v>65.700999999999993</v>
      </c>
      <c r="I487" s="220"/>
      <c r="J487" s="220"/>
      <c r="K487" s="220"/>
      <c r="L487" s="224"/>
      <c r="M487" s="225"/>
      <c r="N487" s="226"/>
      <c r="O487" s="226"/>
      <c r="P487" s="226"/>
      <c r="Q487" s="226"/>
      <c r="R487" s="226"/>
      <c r="S487" s="226"/>
      <c r="T487" s="227"/>
      <c r="AT487" s="228" t="s">
        <v>173</v>
      </c>
      <c r="AU487" s="228" t="s">
        <v>94</v>
      </c>
      <c r="AV487" s="14" t="s">
        <v>94</v>
      </c>
      <c r="AW487" s="14" t="s">
        <v>29</v>
      </c>
      <c r="AX487" s="14" t="s">
        <v>73</v>
      </c>
      <c r="AY487" s="228" t="s">
        <v>165</v>
      </c>
    </row>
    <row r="488" spans="1:65" s="14" customFormat="1" ht="11.25">
      <c r="B488" s="219"/>
      <c r="C488" s="220"/>
      <c r="D488" s="211" t="s">
        <v>173</v>
      </c>
      <c r="E488" s="221" t="s">
        <v>1</v>
      </c>
      <c r="F488" s="222" t="s">
        <v>828</v>
      </c>
      <c r="G488" s="220"/>
      <c r="H488" s="223">
        <v>107.694</v>
      </c>
      <c r="I488" s="220"/>
      <c r="J488" s="220"/>
      <c r="K488" s="220"/>
      <c r="L488" s="224"/>
      <c r="M488" s="225"/>
      <c r="N488" s="226"/>
      <c r="O488" s="226"/>
      <c r="P488" s="226"/>
      <c r="Q488" s="226"/>
      <c r="R488" s="226"/>
      <c r="S488" s="226"/>
      <c r="T488" s="227"/>
      <c r="AT488" s="228" t="s">
        <v>173</v>
      </c>
      <c r="AU488" s="228" t="s">
        <v>94</v>
      </c>
      <c r="AV488" s="14" t="s">
        <v>94</v>
      </c>
      <c r="AW488" s="14" t="s">
        <v>29</v>
      </c>
      <c r="AX488" s="14" t="s">
        <v>73</v>
      </c>
      <c r="AY488" s="228" t="s">
        <v>165</v>
      </c>
    </row>
    <row r="489" spans="1:65" s="13" customFormat="1" ht="11.25">
      <c r="B489" s="209"/>
      <c r="C489" s="210"/>
      <c r="D489" s="211" t="s">
        <v>173</v>
      </c>
      <c r="E489" s="212" t="s">
        <v>1</v>
      </c>
      <c r="F489" s="213" t="s">
        <v>833</v>
      </c>
      <c r="G489" s="210"/>
      <c r="H489" s="212" t="s">
        <v>1</v>
      </c>
      <c r="I489" s="210"/>
      <c r="J489" s="210"/>
      <c r="K489" s="210"/>
      <c r="L489" s="214"/>
      <c r="M489" s="215"/>
      <c r="N489" s="216"/>
      <c r="O489" s="216"/>
      <c r="P489" s="216"/>
      <c r="Q489" s="216"/>
      <c r="R489" s="216"/>
      <c r="S489" s="216"/>
      <c r="T489" s="217"/>
      <c r="AT489" s="218" t="s">
        <v>173</v>
      </c>
      <c r="AU489" s="218" t="s">
        <v>94</v>
      </c>
      <c r="AV489" s="13" t="s">
        <v>81</v>
      </c>
      <c r="AW489" s="13" t="s">
        <v>29</v>
      </c>
      <c r="AX489" s="13" t="s">
        <v>73</v>
      </c>
      <c r="AY489" s="218" t="s">
        <v>165</v>
      </c>
    </row>
    <row r="490" spans="1:65" s="14" customFormat="1" ht="22.5">
      <c r="B490" s="219"/>
      <c r="C490" s="220"/>
      <c r="D490" s="211" t="s">
        <v>173</v>
      </c>
      <c r="E490" s="221" t="s">
        <v>1</v>
      </c>
      <c r="F490" s="222" t="s">
        <v>834</v>
      </c>
      <c r="G490" s="220"/>
      <c r="H490" s="223">
        <v>111.526</v>
      </c>
      <c r="I490" s="220"/>
      <c r="J490" s="220"/>
      <c r="K490" s="220"/>
      <c r="L490" s="224"/>
      <c r="M490" s="225"/>
      <c r="N490" s="226"/>
      <c r="O490" s="226"/>
      <c r="P490" s="226"/>
      <c r="Q490" s="226"/>
      <c r="R490" s="226"/>
      <c r="S490" s="226"/>
      <c r="T490" s="227"/>
      <c r="AT490" s="228" t="s">
        <v>173</v>
      </c>
      <c r="AU490" s="228" t="s">
        <v>94</v>
      </c>
      <c r="AV490" s="14" t="s">
        <v>94</v>
      </c>
      <c r="AW490" s="14" t="s">
        <v>29</v>
      </c>
      <c r="AX490" s="14" t="s">
        <v>73</v>
      </c>
      <c r="AY490" s="228" t="s">
        <v>165</v>
      </c>
    </row>
    <row r="491" spans="1:65" s="15" customFormat="1" ht="11.25">
      <c r="B491" s="229"/>
      <c r="C491" s="230"/>
      <c r="D491" s="211" t="s">
        <v>173</v>
      </c>
      <c r="E491" s="231" t="s">
        <v>1</v>
      </c>
      <c r="F491" s="232" t="s">
        <v>176</v>
      </c>
      <c r="G491" s="230"/>
      <c r="H491" s="233">
        <v>864.625</v>
      </c>
      <c r="I491" s="230"/>
      <c r="J491" s="230"/>
      <c r="K491" s="230"/>
      <c r="L491" s="234"/>
      <c r="M491" s="235"/>
      <c r="N491" s="236"/>
      <c r="O491" s="236"/>
      <c r="P491" s="236"/>
      <c r="Q491" s="236"/>
      <c r="R491" s="236"/>
      <c r="S491" s="236"/>
      <c r="T491" s="237"/>
      <c r="AT491" s="238" t="s">
        <v>173</v>
      </c>
      <c r="AU491" s="238" t="s">
        <v>94</v>
      </c>
      <c r="AV491" s="15" t="s">
        <v>171</v>
      </c>
      <c r="AW491" s="15" t="s">
        <v>29</v>
      </c>
      <c r="AX491" s="15" t="s">
        <v>81</v>
      </c>
      <c r="AY491" s="238" t="s">
        <v>165</v>
      </c>
    </row>
    <row r="492" spans="1:65" s="2" customFormat="1" ht="44.25" customHeight="1">
      <c r="A492" s="31"/>
      <c r="B492" s="32"/>
      <c r="C492" s="196" t="s">
        <v>518</v>
      </c>
      <c r="D492" s="196" t="s">
        <v>167</v>
      </c>
      <c r="E492" s="197" t="s">
        <v>928</v>
      </c>
      <c r="F492" s="198" t="s">
        <v>929</v>
      </c>
      <c r="G492" s="199" t="s">
        <v>170</v>
      </c>
      <c r="H492" s="200">
        <v>2593.875</v>
      </c>
      <c r="I492" s="201">
        <v>1.86</v>
      </c>
      <c r="J492" s="201">
        <f>ROUND(I492*H492,2)</f>
        <v>4824.6099999999997</v>
      </c>
      <c r="K492" s="202"/>
      <c r="L492" s="36"/>
      <c r="M492" s="203" t="s">
        <v>1</v>
      </c>
      <c r="N492" s="204" t="s">
        <v>39</v>
      </c>
      <c r="O492" s="205">
        <v>6.1999999999999998E-3</v>
      </c>
      <c r="P492" s="205">
        <f>O492*H492</f>
        <v>16.082024999999998</v>
      </c>
      <c r="Q492" s="205">
        <v>0</v>
      </c>
      <c r="R492" s="205">
        <f>Q492*H492</f>
        <v>0</v>
      </c>
      <c r="S492" s="205">
        <v>0</v>
      </c>
      <c r="T492" s="206">
        <f>S492*H492</f>
        <v>0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R492" s="207" t="s">
        <v>171</v>
      </c>
      <c r="AT492" s="207" t="s">
        <v>167</v>
      </c>
      <c r="AU492" s="207" t="s">
        <v>94</v>
      </c>
      <c r="AY492" s="17" t="s">
        <v>165</v>
      </c>
      <c r="BE492" s="208">
        <f>IF(N492="základná",J492,0)</f>
        <v>0</v>
      </c>
      <c r="BF492" s="208">
        <f>IF(N492="znížená",J492,0)</f>
        <v>4824.6099999999997</v>
      </c>
      <c r="BG492" s="208">
        <f>IF(N492="zákl. prenesená",J492,0)</f>
        <v>0</v>
      </c>
      <c r="BH492" s="208">
        <f>IF(N492="zníž. prenesená",J492,0)</f>
        <v>0</v>
      </c>
      <c r="BI492" s="208">
        <f>IF(N492="nulová",J492,0)</f>
        <v>0</v>
      </c>
      <c r="BJ492" s="17" t="s">
        <v>94</v>
      </c>
      <c r="BK492" s="208">
        <f>ROUND(I492*H492,2)</f>
        <v>4824.6099999999997</v>
      </c>
      <c r="BL492" s="17" t="s">
        <v>171</v>
      </c>
      <c r="BM492" s="207" t="s">
        <v>930</v>
      </c>
    </row>
    <row r="493" spans="1:65" s="14" customFormat="1" ht="11.25">
      <c r="B493" s="219"/>
      <c r="C493" s="220"/>
      <c r="D493" s="211" t="s">
        <v>173</v>
      </c>
      <c r="E493" s="220"/>
      <c r="F493" s="222" t="s">
        <v>931</v>
      </c>
      <c r="G493" s="220"/>
      <c r="H493" s="223">
        <v>2593.875</v>
      </c>
      <c r="I493" s="220"/>
      <c r="J493" s="220"/>
      <c r="K493" s="220"/>
      <c r="L493" s="224"/>
      <c r="M493" s="225"/>
      <c r="N493" s="226"/>
      <c r="O493" s="226"/>
      <c r="P493" s="226"/>
      <c r="Q493" s="226"/>
      <c r="R493" s="226"/>
      <c r="S493" s="226"/>
      <c r="T493" s="227"/>
      <c r="AT493" s="228" t="s">
        <v>173</v>
      </c>
      <c r="AU493" s="228" t="s">
        <v>94</v>
      </c>
      <c r="AV493" s="14" t="s">
        <v>94</v>
      </c>
      <c r="AW493" s="14" t="s">
        <v>4</v>
      </c>
      <c r="AX493" s="14" t="s">
        <v>81</v>
      </c>
      <c r="AY493" s="228" t="s">
        <v>165</v>
      </c>
    </row>
    <row r="494" spans="1:65" s="2" customFormat="1" ht="33" customHeight="1">
      <c r="A494" s="31"/>
      <c r="B494" s="32"/>
      <c r="C494" s="196" t="s">
        <v>522</v>
      </c>
      <c r="D494" s="196" t="s">
        <v>167</v>
      </c>
      <c r="E494" s="197" t="s">
        <v>932</v>
      </c>
      <c r="F494" s="198" t="s">
        <v>933</v>
      </c>
      <c r="G494" s="199" t="s">
        <v>170</v>
      </c>
      <c r="H494" s="200">
        <v>864.625</v>
      </c>
      <c r="I494" s="201">
        <v>2.14</v>
      </c>
      <c r="J494" s="201">
        <f>ROUND(I494*H494,2)</f>
        <v>1850.3</v>
      </c>
      <c r="K494" s="202"/>
      <c r="L494" s="36"/>
      <c r="M494" s="203" t="s">
        <v>1</v>
      </c>
      <c r="N494" s="204" t="s">
        <v>39</v>
      </c>
      <c r="O494" s="205">
        <v>0.104</v>
      </c>
      <c r="P494" s="205">
        <f>O494*H494</f>
        <v>89.920999999999992</v>
      </c>
      <c r="Q494" s="205">
        <v>2.571E-2</v>
      </c>
      <c r="R494" s="205">
        <f>Q494*H494</f>
        <v>22.229508750000001</v>
      </c>
      <c r="S494" s="205">
        <v>0</v>
      </c>
      <c r="T494" s="206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207" t="s">
        <v>171</v>
      </c>
      <c r="AT494" s="207" t="s">
        <v>167</v>
      </c>
      <c r="AU494" s="207" t="s">
        <v>94</v>
      </c>
      <c r="AY494" s="17" t="s">
        <v>165</v>
      </c>
      <c r="BE494" s="208">
        <f>IF(N494="základná",J494,0)</f>
        <v>0</v>
      </c>
      <c r="BF494" s="208">
        <f>IF(N494="znížená",J494,0)</f>
        <v>1850.3</v>
      </c>
      <c r="BG494" s="208">
        <f>IF(N494="zákl. prenesená",J494,0)</f>
        <v>0</v>
      </c>
      <c r="BH494" s="208">
        <f>IF(N494="zníž. prenesená",J494,0)</f>
        <v>0</v>
      </c>
      <c r="BI494" s="208">
        <f>IF(N494="nulová",J494,0)</f>
        <v>0</v>
      </c>
      <c r="BJ494" s="17" t="s">
        <v>94</v>
      </c>
      <c r="BK494" s="208">
        <f>ROUND(I494*H494,2)</f>
        <v>1850.3</v>
      </c>
      <c r="BL494" s="17" t="s">
        <v>171</v>
      </c>
      <c r="BM494" s="207" t="s">
        <v>934</v>
      </c>
    </row>
    <row r="495" spans="1:65" s="2" customFormat="1" ht="24.2" customHeight="1">
      <c r="A495" s="31"/>
      <c r="B495" s="32"/>
      <c r="C495" s="196" t="s">
        <v>526</v>
      </c>
      <c r="D495" s="196" t="s">
        <v>167</v>
      </c>
      <c r="E495" s="197" t="s">
        <v>935</v>
      </c>
      <c r="F495" s="198" t="s">
        <v>936</v>
      </c>
      <c r="G495" s="199" t="s">
        <v>170</v>
      </c>
      <c r="H495" s="200">
        <v>161.31</v>
      </c>
      <c r="I495" s="201">
        <v>3.79</v>
      </c>
      <c r="J495" s="201">
        <f>ROUND(I495*H495,2)</f>
        <v>611.36</v>
      </c>
      <c r="K495" s="202"/>
      <c r="L495" s="36"/>
      <c r="M495" s="203" t="s">
        <v>1</v>
      </c>
      <c r="N495" s="204" t="s">
        <v>39</v>
      </c>
      <c r="O495" s="205">
        <v>9.9000000000000005E-2</v>
      </c>
      <c r="P495" s="205">
        <f>O495*H495</f>
        <v>15.969690000000002</v>
      </c>
      <c r="Q495" s="205">
        <v>1.5299999999999999E-3</v>
      </c>
      <c r="R495" s="205">
        <f>Q495*H495</f>
        <v>0.24680429999999998</v>
      </c>
      <c r="S495" s="205">
        <v>0</v>
      </c>
      <c r="T495" s="206">
        <f>S495*H495</f>
        <v>0</v>
      </c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R495" s="207" t="s">
        <v>171</v>
      </c>
      <c r="AT495" s="207" t="s">
        <v>167</v>
      </c>
      <c r="AU495" s="207" t="s">
        <v>94</v>
      </c>
      <c r="AY495" s="17" t="s">
        <v>165</v>
      </c>
      <c r="BE495" s="208">
        <f>IF(N495="základná",J495,0)</f>
        <v>0</v>
      </c>
      <c r="BF495" s="208">
        <f>IF(N495="znížená",J495,0)</f>
        <v>611.36</v>
      </c>
      <c r="BG495" s="208">
        <f>IF(N495="zákl. prenesená",J495,0)</f>
        <v>0</v>
      </c>
      <c r="BH495" s="208">
        <f>IF(N495="zníž. prenesená",J495,0)</f>
        <v>0</v>
      </c>
      <c r="BI495" s="208">
        <f>IF(N495="nulová",J495,0)</f>
        <v>0</v>
      </c>
      <c r="BJ495" s="17" t="s">
        <v>94</v>
      </c>
      <c r="BK495" s="208">
        <f>ROUND(I495*H495,2)</f>
        <v>611.36</v>
      </c>
      <c r="BL495" s="17" t="s">
        <v>171</v>
      </c>
      <c r="BM495" s="207" t="s">
        <v>937</v>
      </c>
    </row>
    <row r="496" spans="1:65" s="13" customFormat="1" ht="11.25">
      <c r="B496" s="209"/>
      <c r="C496" s="210"/>
      <c r="D496" s="211" t="s">
        <v>173</v>
      </c>
      <c r="E496" s="212" t="s">
        <v>1</v>
      </c>
      <c r="F496" s="213" t="s">
        <v>242</v>
      </c>
      <c r="G496" s="210"/>
      <c r="H496" s="212" t="s">
        <v>1</v>
      </c>
      <c r="I496" s="210"/>
      <c r="J496" s="210"/>
      <c r="K496" s="210"/>
      <c r="L496" s="214"/>
      <c r="M496" s="215"/>
      <c r="N496" s="216"/>
      <c r="O496" s="216"/>
      <c r="P496" s="216"/>
      <c r="Q496" s="216"/>
      <c r="R496" s="216"/>
      <c r="S496" s="216"/>
      <c r="T496" s="217"/>
      <c r="AT496" s="218" t="s">
        <v>173</v>
      </c>
      <c r="AU496" s="218" t="s">
        <v>94</v>
      </c>
      <c r="AV496" s="13" t="s">
        <v>81</v>
      </c>
      <c r="AW496" s="13" t="s">
        <v>29</v>
      </c>
      <c r="AX496" s="13" t="s">
        <v>73</v>
      </c>
      <c r="AY496" s="218" t="s">
        <v>165</v>
      </c>
    </row>
    <row r="497" spans="1:65" s="14" customFormat="1" ht="22.5">
      <c r="B497" s="219"/>
      <c r="C497" s="220"/>
      <c r="D497" s="211" t="s">
        <v>173</v>
      </c>
      <c r="E497" s="221" t="s">
        <v>1</v>
      </c>
      <c r="F497" s="222" t="s">
        <v>938</v>
      </c>
      <c r="G497" s="220"/>
      <c r="H497" s="223">
        <v>161.31</v>
      </c>
      <c r="I497" s="220"/>
      <c r="J497" s="220"/>
      <c r="K497" s="220"/>
      <c r="L497" s="224"/>
      <c r="M497" s="225"/>
      <c r="N497" s="226"/>
      <c r="O497" s="226"/>
      <c r="P497" s="226"/>
      <c r="Q497" s="226"/>
      <c r="R497" s="226"/>
      <c r="S497" s="226"/>
      <c r="T497" s="227"/>
      <c r="AT497" s="228" t="s">
        <v>173</v>
      </c>
      <c r="AU497" s="228" t="s">
        <v>94</v>
      </c>
      <c r="AV497" s="14" t="s">
        <v>94</v>
      </c>
      <c r="AW497" s="14" t="s">
        <v>29</v>
      </c>
      <c r="AX497" s="14" t="s">
        <v>73</v>
      </c>
      <c r="AY497" s="228" t="s">
        <v>165</v>
      </c>
    </row>
    <row r="498" spans="1:65" s="15" customFormat="1" ht="11.25">
      <c r="B498" s="229"/>
      <c r="C498" s="230"/>
      <c r="D498" s="211" t="s">
        <v>173</v>
      </c>
      <c r="E498" s="231" t="s">
        <v>1</v>
      </c>
      <c r="F498" s="232" t="s">
        <v>176</v>
      </c>
      <c r="G498" s="230"/>
      <c r="H498" s="233">
        <v>161.31</v>
      </c>
      <c r="I498" s="230"/>
      <c r="J498" s="230"/>
      <c r="K498" s="230"/>
      <c r="L498" s="234"/>
      <c r="M498" s="235"/>
      <c r="N498" s="236"/>
      <c r="O498" s="236"/>
      <c r="P498" s="236"/>
      <c r="Q498" s="236"/>
      <c r="R498" s="236"/>
      <c r="S498" s="236"/>
      <c r="T498" s="237"/>
      <c r="AT498" s="238" t="s">
        <v>173</v>
      </c>
      <c r="AU498" s="238" t="s">
        <v>94</v>
      </c>
      <c r="AV498" s="15" t="s">
        <v>171</v>
      </c>
      <c r="AW498" s="15" t="s">
        <v>29</v>
      </c>
      <c r="AX498" s="15" t="s">
        <v>81</v>
      </c>
      <c r="AY498" s="238" t="s">
        <v>165</v>
      </c>
    </row>
    <row r="499" spans="1:65" s="2" customFormat="1" ht="24.2" customHeight="1">
      <c r="A499" s="31"/>
      <c r="B499" s="32"/>
      <c r="C499" s="196" t="s">
        <v>530</v>
      </c>
      <c r="D499" s="196" t="s">
        <v>167</v>
      </c>
      <c r="E499" s="197" t="s">
        <v>939</v>
      </c>
      <c r="F499" s="198" t="s">
        <v>940</v>
      </c>
      <c r="G499" s="199" t="s">
        <v>170</v>
      </c>
      <c r="H499" s="200">
        <v>266.37</v>
      </c>
      <c r="I499" s="201">
        <v>9.35</v>
      </c>
      <c r="J499" s="201">
        <f>ROUND(I499*H499,2)</f>
        <v>2490.56</v>
      </c>
      <c r="K499" s="202"/>
      <c r="L499" s="36"/>
      <c r="M499" s="203" t="s">
        <v>1</v>
      </c>
      <c r="N499" s="204" t="s">
        <v>39</v>
      </c>
      <c r="O499" s="205">
        <v>0.252</v>
      </c>
      <c r="P499" s="205">
        <f>O499*H499</f>
        <v>67.125240000000005</v>
      </c>
      <c r="Q499" s="205">
        <v>6.1799999999999997E-3</v>
      </c>
      <c r="R499" s="205">
        <f>Q499*H499</f>
        <v>1.6461665999999999</v>
      </c>
      <c r="S499" s="205">
        <v>0</v>
      </c>
      <c r="T499" s="206">
        <f>S499*H499</f>
        <v>0</v>
      </c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R499" s="207" t="s">
        <v>171</v>
      </c>
      <c r="AT499" s="207" t="s">
        <v>167</v>
      </c>
      <c r="AU499" s="207" t="s">
        <v>94</v>
      </c>
      <c r="AY499" s="17" t="s">
        <v>165</v>
      </c>
      <c r="BE499" s="208">
        <f>IF(N499="základná",J499,0)</f>
        <v>0</v>
      </c>
      <c r="BF499" s="208">
        <f>IF(N499="znížená",J499,0)</f>
        <v>2490.56</v>
      </c>
      <c r="BG499" s="208">
        <f>IF(N499="zákl. prenesená",J499,0)</f>
        <v>0</v>
      </c>
      <c r="BH499" s="208">
        <f>IF(N499="zníž. prenesená",J499,0)</f>
        <v>0</v>
      </c>
      <c r="BI499" s="208">
        <f>IF(N499="nulová",J499,0)</f>
        <v>0</v>
      </c>
      <c r="BJ499" s="17" t="s">
        <v>94</v>
      </c>
      <c r="BK499" s="208">
        <f>ROUND(I499*H499,2)</f>
        <v>2490.56</v>
      </c>
      <c r="BL499" s="17" t="s">
        <v>171</v>
      </c>
      <c r="BM499" s="207" t="s">
        <v>941</v>
      </c>
    </row>
    <row r="500" spans="1:65" s="13" customFormat="1" ht="11.25">
      <c r="B500" s="209"/>
      <c r="C500" s="210"/>
      <c r="D500" s="211" t="s">
        <v>173</v>
      </c>
      <c r="E500" s="212" t="s">
        <v>1</v>
      </c>
      <c r="F500" s="213" t="s">
        <v>242</v>
      </c>
      <c r="G500" s="210"/>
      <c r="H500" s="212" t="s">
        <v>1</v>
      </c>
      <c r="I500" s="210"/>
      <c r="J500" s="210"/>
      <c r="K500" s="210"/>
      <c r="L500" s="214"/>
      <c r="M500" s="215"/>
      <c r="N500" s="216"/>
      <c r="O500" s="216"/>
      <c r="P500" s="216"/>
      <c r="Q500" s="216"/>
      <c r="R500" s="216"/>
      <c r="S500" s="216"/>
      <c r="T500" s="217"/>
      <c r="AT500" s="218" t="s">
        <v>173</v>
      </c>
      <c r="AU500" s="218" t="s">
        <v>94</v>
      </c>
      <c r="AV500" s="13" t="s">
        <v>81</v>
      </c>
      <c r="AW500" s="13" t="s">
        <v>29</v>
      </c>
      <c r="AX500" s="13" t="s">
        <v>73</v>
      </c>
      <c r="AY500" s="218" t="s">
        <v>165</v>
      </c>
    </row>
    <row r="501" spans="1:65" s="14" customFormat="1" ht="11.25">
      <c r="B501" s="219"/>
      <c r="C501" s="220"/>
      <c r="D501" s="211" t="s">
        <v>173</v>
      </c>
      <c r="E501" s="221" t="s">
        <v>1</v>
      </c>
      <c r="F501" s="222" t="s">
        <v>942</v>
      </c>
      <c r="G501" s="220"/>
      <c r="H501" s="223">
        <v>266.37</v>
      </c>
      <c r="I501" s="220"/>
      <c r="J501" s="220"/>
      <c r="K501" s="220"/>
      <c r="L501" s="224"/>
      <c r="M501" s="225"/>
      <c r="N501" s="226"/>
      <c r="O501" s="226"/>
      <c r="P501" s="226"/>
      <c r="Q501" s="226"/>
      <c r="R501" s="226"/>
      <c r="S501" s="226"/>
      <c r="T501" s="227"/>
      <c r="AT501" s="228" t="s">
        <v>173</v>
      </c>
      <c r="AU501" s="228" t="s">
        <v>94</v>
      </c>
      <c r="AV501" s="14" t="s">
        <v>94</v>
      </c>
      <c r="AW501" s="14" t="s">
        <v>29</v>
      </c>
      <c r="AX501" s="14" t="s">
        <v>73</v>
      </c>
      <c r="AY501" s="228" t="s">
        <v>165</v>
      </c>
    </row>
    <row r="502" spans="1:65" s="15" customFormat="1" ht="11.25">
      <c r="B502" s="229"/>
      <c r="C502" s="230"/>
      <c r="D502" s="211" t="s">
        <v>173</v>
      </c>
      <c r="E502" s="231" t="s">
        <v>1</v>
      </c>
      <c r="F502" s="232" t="s">
        <v>176</v>
      </c>
      <c r="G502" s="230"/>
      <c r="H502" s="233">
        <v>266.37</v>
      </c>
      <c r="I502" s="230"/>
      <c r="J502" s="230"/>
      <c r="K502" s="230"/>
      <c r="L502" s="234"/>
      <c r="M502" s="235"/>
      <c r="N502" s="236"/>
      <c r="O502" s="236"/>
      <c r="P502" s="236"/>
      <c r="Q502" s="236"/>
      <c r="R502" s="236"/>
      <c r="S502" s="236"/>
      <c r="T502" s="237"/>
      <c r="AT502" s="238" t="s">
        <v>173</v>
      </c>
      <c r="AU502" s="238" t="s">
        <v>94</v>
      </c>
      <c r="AV502" s="15" t="s">
        <v>171</v>
      </c>
      <c r="AW502" s="15" t="s">
        <v>29</v>
      </c>
      <c r="AX502" s="15" t="s">
        <v>81</v>
      </c>
      <c r="AY502" s="238" t="s">
        <v>165</v>
      </c>
    </row>
    <row r="503" spans="1:65" s="2" customFormat="1" ht="24.2" customHeight="1">
      <c r="A503" s="31"/>
      <c r="B503" s="32"/>
      <c r="C503" s="196" t="s">
        <v>534</v>
      </c>
      <c r="D503" s="196" t="s">
        <v>167</v>
      </c>
      <c r="E503" s="197" t="s">
        <v>943</v>
      </c>
      <c r="F503" s="198" t="s">
        <v>944</v>
      </c>
      <c r="G503" s="199" t="s">
        <v>289</v>
      </c>
      <c r="H503" s="200">
        <v>2</v>
      </c>
      <c r="I503" s="201">
        <v>461.93</v>
      </c>
      <c r="J503" s="201">
        <f>ROUND(I503*H503,2)</f>
        <v>923.86</v>
      </c>
      <c r="K503" s="202"/>
      <c r="L503" s="36"/>
      <c r="M503" s="203" t="s">
        <v>1</v>
      </c>
      <c r="N503" s="204" t="s">
        <v>39</v>
      </c>
      <c r="O503" s="205">
        <v>8.3000000000000004E-2</v>
      </c>
      <c r="P503" s="205">
        <f>O503*H503</f>
        <v>0.16600000000000001</v>
      </c>
      <c r="Q503" s="205">
        <v>3.0000000000000001E-5</v>
      </c>
      <c r="R503" s="205">
        <f>Q503*H503</f>
        <v>6.0000000000000002E-5</v>
      </c>
      <c r="S503" s="205">
        <v>0</v>
      </c>
      <c r="T503" s="206">
        <f>S503*H503</f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207" t="s">
        <v>171</v>
      </c>
      <c r="AT503" s="207" t="s">
        <v>167</v>
      </c>
      <c r="AU503" s="207" t="s">
        <v>94</v>
      </c>
      <c r="AY503" s="17" t="s">
        <v>165</v>
      </c>
      <c r="BE503" s="208">
        <f>IF(N503="základná",J503,0)</f>
        <v>0</v>
      </c>
      <c r="BF503" s="208">
        <f>IF(N503="znížená",J503,0)</f>
        <v>923.86</v>
      </c>
      <c r="BG503" s="208">
        <f>IF(N503="zákl. prenesená",J503,0)</f>
        <v>0</v>
      </c>
      <c r="BH503" s="208">
        <f>IF(N503="zníž. prenesená",J503,0)</f>
        <v>0</v>
      </c>
      <c r="BI503" s="208">
        <f>IF(N503="nulová",J503,0)</f>
        <v>0</v>
      </c>
      <c r="BJ503" s="17" t="s">
        <v>94</v>
      </c>
      <c r="BK503" s="208">
        <f>ROUND(I503*H503,2)</f>
        <v>923.86</v>
      </c>
      <c r="BL503" s="17" t="s">
        <v>171</v>
      </c>
      <c r="BM503" s="207" t="s">
        <v>945</v>
      </c>
    </row>
    <row r="504" spans="1:65" s="2" customFormat="1" ht="21.75" customHeight="1">
      <c r="A504" s="31"/>
      <c r="B504" s="32"/>
      <c r="C504" s="196" t="s">
        <v>539</v>
      </c>
      <c r="D504" s="196" t="s">
        <v>167</v>
      </c>
      <c r="E504" s="197" t="s">
        <v>946</v>
      </c>
      <c r="F504" s="198" t="s">
        <v>947</v>
      </c>
      <c r="G504" s="199" t="s">
        <v>220</v>
      </c>
      <c r="H504" s="200">
        <v>131.13999999999999</v>
      </c>
      <c r="I504" s="201">
        <v>3.65</v>
      </c>
      <c r="J504" s="201">
        <f>ROUND(I504*H504,2)</f>
        <v>478.66</v>
      </c>
      <c r="K504" s="202"/>
      <c r="L504" s="36"/>
      <c r="M504" s="203" t="s">
        <v>1</v>
      </c>
      <c r="N504" s="204" t="s">
        <v>39</v>
      </c>
      <c r="O504" s="205">
        <v>9.4119999999999995E-2</v>
      </c>
      <c r="P504" s="205">
        <f>O504*H504</f>
        <v>12.342896799999998</v>
      </c>
      <c r="Q504" s="205">
        <v>2.4149999999999999E-4</v>
      </c>
      <c r="R504" s="205">
        <f>Q504*H504</f>
        <v>3.1670309999999993E-2</v>
      </c>
      <c r="S504" s="205">
        <v>0</v>
      </c>
      <c r="T504" s="206">
        <f>S504*H504</f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207" t="s">
        <v>171</v>
      </c>
      <c r="AT504" s="207" t="s">
        <v>167</v>
      </c>
      <c r="AU504" s="207" t="s">
        <v>94</v>
      </c>
      <c r="AY504" s="17" t="s">
        <v>165</v>
      </c>
      <c r="BE504" s="208">
        <f>IF(N504="základná",J504,0)</f>
        <v>0</v>
      </c>
      <c r="BF504" s="208">
        <f>IF(N504="znížená",J504,0)</f>
        <v>478.66</v>
      </c>
      <c r="BG504" s="208">
        <f>IF(N504="zákl. prenesená",J504,0)</f>
        <v>0</v>
      </c>
      <c r="BH504" s="208">
        <f>IF(N504="zníž. prenesená",J504,0)</f>
        <v>0</v>
      </c>
      <c r="BI504" s="208">
        <f>IF(N504="nulová",J504,0)</f>
        <v>0</v>
      </c>
      <c r="BJ504" s="17" t="s">
        <v>94</v>
      </c>
      <c r="BK504" s="208">
        <f>ROUND(I504*H504,2)</f>
        <v>478.66</v>
      </c>
      <c r="BL504" s="17" t="s">
        <v>171</v>
      </c>
      <c r="BM504" s="207" t="s">
        <v>948</v>
      </c>
    </row>
    <row r="505" spans="1:65" s="2" customFormat="1" ht="16.5" customHeight="1">
      <c r="A505" s="31"/>
      <c r="B505" s="32"/>
      <c r="C505" s="196" t="s">
        <v>543</v>
      </c>
      <c r="D505" s="196" t="s">
        <v>167</v>
      </c>
      <c r="E505" s="197" t="s">
        <v>949</v>
      </c>
      <c r="F505" s="198" t="s">
        <v>950</v>
      </c>
      <c r="G505" s="199" t="s">
        <v>220</v>
      </c>
      <c r="H505" s="200">
        <v>131.13999999999999</v>
      </c>
      <c r="I505" s="201">
        <v>5.65</v>
      </c>
      <c r="J505" s="201">
        <f>ROUND(I505*H505,2)</f>
        <v>740.94</v>
      </c>
      <c r="K505" s="202"/>
      <c r="L505" s="36"/>
      <c r="M505" s="203" t="s">
        <v>1</v>
      </c>
      <c r="N505" s="204" t="s">
        <v>39</v>
      </c>
      <c r="O505" s="205">
        <v>9.4E-2</v>
      </c>
      <c r="P505" s="205">
        <f>O505*H505</f>
        <v>12.327159999999999</v>
      </c>
      <c r="Q505" s="205">
        <v>6.9999999999999994E-5</v>
      </c>
      <c r="R505" s="205">
        <f>Q505*H505</f>
        <v>9.1797999999999984E-3</v>
      </c>
      <c r="S505" s="205">
        <v>0</v>
      </c>
      <c r="T505" s="206">
        <f>S505*H505</f>
        <v>0</v>
      </c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R505" s="207" t="s">
        <v>171</v>
      </c>
      <c r="AT505" s="207" t="s">
        <v>167</v>
      </c>
      <c r="AU505" s="207" t="s">
        <v>94</v>
      </c>
      <c r="AY505" s="17" t="s">
        <v>165</v>
      </c>
      <c r="BE505" s="208">
        <f>IF(N505="základná",J505,0)</f>
        <v>0</v>
      </c>
      <c r="BF505" s="208">
        <f>IF(N505="znížená",J505,0)</f>
        <v>740.94</v>
      </c>
      <c r="BG505" s="208">
        <f>IF(N505="zákl. prenesená",J505,0)</f>
        <v>0</v>
      </c>
      <c r="BH505" s="208">
        <f>IF(N505="zníž. prenesená",J505,0)</f>
        <v>0</v>
      </c>
      <c r="BI505" s="208">
        <f>IF(N505="nulová",J505,0)</f>
        <v>0</v>
      </c>
      <c r="BJ505" s="17" t="s">
        <v>94</v>
      </c>
      <c r="BK505" s="208">
        <f>ROUND(I505*H505,2)</f>
        <v>740.94</v>
      </c>
      <c r="BL505" s="17" t="s">
        <v>171</v>
      </c>
      <c r="BM505" s="207" t="s">
        <v>951</v>
      </c>
    </row>
    <row r="506" spans="1:65" s="13" customFormat="1" ht="11.25">
      <c r="B506" s="209"/>
      <c r="C506" s="210"/>
      <c r="D506" s="211" t="s">
        <v>173</v>
      </c>
      <c r="E506" s="212" t="s">
        <v>1</v>
      </c>
      <c r="F506" s="213" t="s">
        <v>835</v>
      </c>
      <c r="G506" s="210"/>
      <c r="H506" s="212" t="s">
        <v>1</v>
      </c>
      <c r="I506" s="210"/>
      <c r="J506" s="210"/>
      <c r="K506" s="210"/>
      <c r="L506" s="214"/>
      <c r="M506" s="215"/>
      <c r="N506" s="216"/>
      <c r="O506" s="216"/>
      <c r="P506" s="216"/>
      <c r="Q506" s="216"/>
      <c r="R506" s="216"/>
      <c r="S506" s="216"/>
      <c r="T506" s="217"/>
      <c r="AT506" s="218" t="s">
        <v>173</v>
      </c>
      <c r="AU506" s="218" t="s">
        <v>94</v>
      </c>
      <c r="AV506" s="13" t="s">
        <v>81</v>
      </c>
      <c r="AW506" s="13" t="s">
        <v>29</v>
      </c>
      <c r="AX506" s="13" t="s">
        <v>73</v>
      </c>
      <c r="AY506" s="218" t="s">
        <v>165</v>
      </c>
    </row>
    <row r="507" spans="1:65" s="14" customFormat="1" ht="33.75">
      <c r="B507" s="219"/>
      <c r="C507" s="220"/>
      <c r="D507" s="211" t="s">
        <v>173</v>
      </c>
      <c r="E507" s="221" t="s">
        <v>1</v>
      </c>
      <c r="F507" s="222" t="s">
        <v>952</v>
      </c>
      <c r="G507" s="220"/>
      <c r="H507" s="223">
        <v>101.49</v>
      </c>
      <c r="I507" s="220"/>
      <c r="J507" s="220"/>
      <c r="K507" s="220"/>
      <c r="L507" s="224"/>
      <c r="M507" s="225"/>
      <c r="N507" s="226"/>
      <c r="O507" s="226"/>
      <c r="P507" s="226"/>
      <c r="Q507" s="226"/>
      <c r="R507" s="226"/>
      <c r="S507" s="226"/>
      <c r="T507" s="227"/>
      <c r="AT507" s="228" t="s">
        <v>173</v>
      </c>
      <c r="AU507" s="228" t="s">
        <v>94</v>
      </c>
      <c r="AV507" s="14" t="s">
        <v>94</v>
      </c>
      <c r="AW507" s="14" t="s">
        <v>29</v>
      </c>
      <c r="AX507" s="14" t="s">
        <v>73</v>
      </c>
      <c r="AY507" s="228" t="s">
        <v>165</v>
      </c>
    </row>
    <row r="508" spans="1:65" s="14" customFormat="1" ht="22.5">
      <c r="B508" s="219"/>
      <c r="C508" s="220"/>
      <c r="D508" s="211" t="s">
        <v>173</v>
      </c>
      <c r="E508" s="221" t="s">
        <v>1</v>
      </c>
      <c r="F508" s="222" t="s">
        <v>953</v>
      </c>
      <c r="G508" s="220"/>
      <c r="H508" s="223">
        <v>29.65</v>
      </c>
      <c r="I508" s="220"/>
      <c r="J508" s="220"/>
      <c r="K508" s="220"/>
      <c r="L508" s="224"/>
      <c r="M508" s="225"/>
      <c r="N508" s="226"/>
      <c r="O508" s="226"/>
      <c r="P508" s="226"/>
      <c r="Q508" s="226"/>
      <c r="R508" s="226"/>
      <c r="S508" s="226"/>
      <c r="T508" s="227"/>
      <c r="AT508" s="228" t="s">
        <v>173</v>
      </c>
      <c r="AU508" s="228" t="s">
        <v>94</v>
      </c>
      <c r="AV508" s="14" t="s">
        <v>94</v>
      </c>
      <c r="AW508" s="14" t="s">
        <v>29</v>
      </c>
      <c r="AX508" s="14" t="s">
        <v>73</v>
      </c>
      <c r="AY508" s="228" t="s">
        <v>165</v>
      </c>
    </row>
    <row r="509" spans="1:65" s="15" customFormat="1" ht="11.25">
      <c r="B509" s="229"/>
      <c r="C509" s="230"/>
      <c r="D509" s="211" t="s">
        <v>173</v>
      </c>
      <c r="E509" s="231" t="s">
        <v>1</v>
      </c>
      <c r="F509" s="232" t="s">
        <v>176</v>
      </c>
      <c r="G509" s="230"/>
      <c r="H509" s="233">
        <v>131.13999999999999</v>
      </c>
      <c r="I509" s="230"/>
      <c r="J509" s="230"/>
      <c r="K509" s="230"/>
      <c r="L509" s="234"/>
      <c r="M509" s="235"/>
      <c r="N509" s="236"/>
      <c r="O509" s="236"/>
      <c r="P509" s="236"/>
      <c r="Q509" s="236"/>
      <c r="R509" s="236"/>
      <c r="S509" s="236"/>
      <c r="T509" s="237"/>
      <c r="AT509" s="238" t="s">
        <v>173</v>
      </c>
      <c r="AU509" s="238" t="s">
        <v>94</v>
      </c>
      <c r="AV509" s="15" t="s">
        <v>171</v>
      </c>
      <c r="AW509" s="15" t="s">
        <v>29</v>
      </c>
      <c r="AX509" s="15" t="s">
        <v>81</v>
      </c>
      <c r="AY509" s="238" t="s">
        <v>165</v>
      </c>
    </row>
    <row r="510" spans="1:65" s="12" customFormat="1" ht="22.9" customHeight="1">
      <c r="B510" s="181"/>
      <c r="C510" s="182"/>
      <c r="D510" s="183" t="s">
        <v>72</v>
      </c>
      <c r="E510" s="194" t="s">
        <v>954</v>
      </c>
      <c r="F510" s="194" t="s">
        <v>955</v>
      </c>
      <c r="G510" s="182"/>
      <c r="H510" s="182"/>
      <c r="I510" s="182"/>
      <c r="J510" s="195">
        <f>BK510</f>
        <v>9776.0400000000009</v>
      </c>
      <c r="K510" s="182"/>
      <c r="L510" s="186"/>
      <c r="M510" s="187"/>
      <c r="N510" s="188"/>
      <c r="O510" s="188"/>
      <c r="P510" s="189">
        <f>P511</f>
        <v>553.78092000000004</v>
      </c>
      <c r="Q510" s="188"/>
      <c r="R510" s="189">
        <f>R511</f>
        <v>0</v>
      </c>
      <c r="S510" s="188"/>
      <c r="T510" s="190">
        <f>T511</f>
        <v>0</v>
      </c>
      <c r="AR510" s="191" t="s">
        <v>81</v>
      </c>
      <c r="AT510" s="192" t="s">
        <v>72</v>
      </c>
      <c r="AU510" s="192" t="s">
        <v>81</v>
      </c>
      <c r="AY510" s="191" t="s">
        <v>165</v>
      </c>
      <c r="BK510" s="193">
        <f>BK511</f>
        <v>9776.0400000000009</v>
      </c>
    </row>
    <row r="511" spans="1:65" s="2" customFormat="1" ht="24.2" customHeight="1">
      <c r="A511" s="31"/>
      <c r="B511" s="32"/>
      <c r="C511" s="196" t="s">
        <v>549</v>
      </c>
      <c r="D511" s="196" t="s">
        <v>167</v>
      </c>
      <c r="E511" s="197" t="s">
        <v>956</v>
      </c>
      <c r="F511" s="198" t="s">
        <v>957</v>
      </c>
      <c r="G511" s="199" t="s">
        <v>213</v>
      </c>
      <c r="H511" s="200">
        <v>224.84</v>
      </c>
      <c r="I511" s="201">
        <v>43.48</v>
      </c>
      <c r="J511" s="201">
        <f>ROUND(I511*H511,2)</f>
        <v>9776.0400000000009</v>
      </c>
      <c r="K511" s="202"/>
      <c r="L511" s="36"/>
      <c r="M511" s="203" t="s">
        <v>1</v>
      </c>
      <c r="N511" s="204" t="s">
        <v>39</v>
      </c>
      <c r="O511" s="205">
        <v>2.4630000000000001</v>
      </c>
      <c r="P511" s="205">
        <f>O511*H511</f>
        <v>553.78092000000004</v>
      </c>
      <c r="Q511" s="205">
        <v>0</v>
      </c>
      <c r="R511" s="205">
        <f>Q511*H511</f>
        <v>0</v>
      </c>
      <c r="S511" s="205">
        <v>0</v>
      </c>
      <c r="T511" s="206">
        <f>S511*H511</f>
        <v>0</v>
      </c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R511" s="207" t="s">
        <v>171</v>
      </c>
      <c r="AT511" s="207" t="s">
        <v>167</v>
      </c>
      <c r="AU511" s="207" t="s">
        <v>94</v>
      </c>
      <c r="AY511" s="17" t="s">
        <v>165</v>
      </c>
      <c r="BE511" s="208">
        <f>IF(N511="základná",J511,0)</f>
        <v>0</v>
      </c>
      <c r="BF511" s="208">
        <f>IF(N511="znížená",J511,0)</f>
        <v>9776.0400000000009</v>
      </c>
      <c r="BG511" s="208">
        <f>IF(N511="zákl. prenesená",J511,0)</f>
        <v>0</v>
      </c>
      <c r="BH511" s="208">
        <f>IF(N511="zníž. prenesená",J511,0)</f>
        <v>0</v>
      </c>
      <c r="BI511" s="208">
        <f>IF(N511="nulová",J511,0)</f>
        <v>0</v>
      </c>
      <c r="BJ511" s="17" t="s">
        <v>94</v>
      </c>
      <c r="BK511" s="208">
        <f>ROUND(I511*H511,2)</f>
        <v>9776.0400000000009</v>
      </c>
      <c r="BL511" s="17" t="s">
        <v>171</v>
      </c>
      <c r="BM511" s="207" t="s">
        <v>958</v>
      </c>
    </row>
    <row r="512" spans="1:65" s="12" customFormat="1" ht="25.9" customHeight="1">
      <c r="B512" s="181"/>
      <c r="C512" s="182"/>
      <c r="D512" s="183" t="s">
        <v>72</v>
      </c>
      <c r="E512" s="184" t="s">
        <v>402</v>
      </c>
      <c r="F512" s="184" t="s">
        <v>403</v>
      </c>
      <c r="G512" s="182"/>
      <c r="H512" s="182"/>
      <c r="I512" s="182"/>
      <c r="J512" s="185">
        <f>BK512</f>
        <v>249696.46000000005</v>
      </c>
      <c r="K512" s="182"/>
      <c r="L512" s="186"/>
      <c r="M512" s="187"/>
      <c r="N512" s="188"/>
      <c r="O512" s="188"/>
      <c r="P512" s="189">
        <f>P513+P561+P598+P661+P696+P737+P786+P857+P900+P956+P991+P1005+P1010+P1043</f>
        <v>4372.8991658900004</v>
      </c>
      <c r="Q512" s="188"/>
      <c r="R512" s="189">
        <f>R513+R561+R598+R661+R696+R737+R786+R857+R900+R956+R991+R1005+R1010+R1043</f>
        <v>51.754511474479997</v>
      </c>
      <c r="S512" s="188"/>
      <c r="T512" s="190">
        <f>T513+T561+T598+T661+T696+T737+T786+T857+T900+T956+T991+T1005+T1010+T1043</f>
        <v>0</v>
      </c>
      <c r="AR512" s="191" t="s">
        <v>94</v>
      </c>
      <c r="AT512" s="192" t="s">
        <v>72</v>
      </c>
      <c r="AU512" s="192" t="s">
        <v>73</v>
      </c>
      <c r="AY512" s="191" t="s">
        <v>165</v>
      </c>
      <c r="BK512" s="193">
        <f>BK513+BK561+BK598+BK661+BK696+BK737+BK786+BK857+BK900+BK956+BK991+BK1005+BK1010+BK1043</f>
        <v>249696.46000000005</v>
      </c>
    </row>
    <row r="513" spans="1:65" s="12" customFormat="1" ht="22.9" customHeight="1">
      <c r="B513" s="181"/>
      <c r="C513" s="182"/>
      <c r="D513" s="183" t="s">
        <v>72</v>
      </c>
      <c r="E513" s="194" t="s">
        <v>404</v>
      </c>
      <c r="F513" s="194" t="s">
        <v>405</v>
      </c>
      <c r="G513" s="182"/>
      <c r="H513" s="182"/>
      <c r="I513" s="182"/>
      <c r="J513" s="195">
        <f>BK513</f>
        <v>15036.11</v>
      </c>
      <c r="K513" s="182"/>
      <c r="L513" s="186"/>
      <c r="M513" s="187"/>
      <c r="N513" s="188"/>
      <c r="O513" s="188"/>
      <c r="P513" s="189">
        <f>SUM(P514:P560)</f>
        <v>241.52336000000003</v>
      </c>
      <c r="Q513" s="188"/>
      <c r="R513" s="189">
        <f>SUM(R514:R560)</f>
        <v>1.6835246700000002</v>
      </c>
      <c r="S513" s="188"/>
      <c r="T513" s="190">
        <f>SUM(T514:T560)</f>
        <v>0</v>
      </c>
      <c r="AR513" s="191" t="s">
        <v>94</v>
      </c>
      <c r="AT513" s="192" t="s">
        <v>72</v>
      </c>
      <c r="AU513" s="192" t="s">
        <v>81</v>
      </c>
      <c r="AY513" s="191" t="s">
        <v>165</v>
      </c>
      <c r="BK513" s="193">
        <f>SUM(BK514:BK560)</f>
        <v>15036.11</v>
      </c>
    </row>
    <row r="514" spans="1:65" s="2" customFormat="1" ht="24.2" customHeight="1">
      <c r="A514" s="31"/>
      <c r="B514" s="32"/>
      <c r="C514" s="196" t="s">
        <v>553</v>
      </c>
      <c r="D514" s="196" t="s">
        <v>167</v>
      </c>
      <c r="E514" s="197" t="s">
        <v>959</v>
      </c>
      <c r="F514" s="198" t="s">
        <v>960</v>
      </c>
      <c r="G514" s="199" t="s">
        <v>170</v>
      </c>
      <c r="H514" s="200">
        <v>439.19499999999999</v>
      </c>
      <c r="I514" s="201">
        <v>0.28999999999999998</v>
      </c>
      <c r="J514" s="201">
        <f>ROUND(I514*H514,2)</f>
        <v>127.37</v>
      </c>
      <c r="K514" s="202"/>
      <c r="L514" s="36"/>
      <c r="M514" s="203" t="s">
        <v>1</v>
      </c>
      <c r="N514" s="204" t="s">
        <v>39</v>
      </c>
      <c r="O514" s="205">
        <v>1.2999999999999999E-2</v>
      </c>
      <c r="P514" s="205">
        <f>O514*H514</f>
        <v>5.7095349999999998</v>
      </c>
      <c r="Q514" s="205">
        <v>0</v>
      </c>
      <c r="R514" s="205">
        <f>Q514*H514</f>
        <v>0</v>
      </c>
      <c r="S514" s="205">
        <v>0</v>
      </c>
      <c r="T514" s="206">
        <f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207" t="s">
        <v>257</v>
      </c>
      <c r="AT514" s="207" t="s">
        <v>167</v>
      </c>
      <c r="AU514" s="207" t="s">
        <v>94</v>
      </c>
      <c r="AY514" s="17" t="s">
        <v>165</v>
      </c>
      <c r="BE514" s="208">
        <f>IF(N514="základná",J514,0)</f>
        <v>0</v>
      </c>
      <c r="BF514" s="208">
        <f>IF(N514="znížená",J514,0)</f>
        <v>127.37</v>
      </c>
      <c r="BG514" s="208">
        <f>IF(N514="zákl. prenesená",J514,0)</f>
        <v>0</v>
      </c>
      <c r="BH514" s="208">
        <f>IF(N514="zníž. prenesená",J514,0)</f>
        <v>0</v>
      </c>
      <c r="BI514" s="208">
        <f>IF(N514="nulová",J514,0)</f>
        <v>0</v>
      </c>
      <c r="BJ514" s="17" t="s">
        <v>94</v>
      </c>
      <c r="BK514" s="208">
        <f>ROUND(I514*H514,2)</f>
        <v>127.37</v>
      </c>
      <c r="BL514" s="17" t="s">
        <v>257</v>
      </c>
      <c r="BM514" s="207" t="s">
        <v>961</v>
      </c>
    </row>
    <row r="515" spans="1:65" s="13" customFormat="1" ht="11.25">
      <c r="B515" s="209"/>
      <c r="C515" s="210"/>
      <c r="D515" s="211" t="s">
        <v>173</v>
      </c>
      <c r="E515" s="212" t="s">
        <v>1</v>
      </c>
      <c r="F515" s="213" t="s">
        <v>277</v>
      </c>
      <c r="G515" s="210"/>
      <c r="H515" s="212" t="s">
        <v>1</v>
      </c>
      <c r="I515" s="210"/>
      <c r="J515" s="210"/>
      <c r="K515" s="210"/>
      <c r="L515" s="214"/>
      <c r="M515" s="215"/>
      <c r="N515" s="216"/>
      <c r="O515" s="216"/>
      <c r="P515" s="216"/>
      <c r="Q515" s="216"/>
      <c r="R515" s="216"/>
      <c r="S515" s="216"/>
      <c r="T515" s="217"/>
      <c r="AT515" s="218" t="s">
        <v>173</v>
      </c>
      <c r="AU515" s="218" t="s">
        <v>94</v>
      </c>
      <c r="AV515" s="13" t="s">
        <v>81</v>
      </c>
      <c r="AW515" s="13" t="s">
        <v>29</v>
      </c>
      <c r="AX515" s="13" t="s">
        <v>73</v>
      </c>
      <c r="AY515" s="218" t="s">
        <v>165</v>
      </c>
    </row>
    <row r="516" spans="1:65" s="14" customFormat="1" ht="11.25">
      <c r="B516" s="219"/>
      <c r="C516" s="220"/>
      <c r="D516" s="211" t="s">
        <v>173</v>
      </c>
      <c r="E516" s="221" t="s">
        <v>1</v>
      </c>
      <c r="F516" s="222" t="s">
        <v>883</v>
      </c>
      <c r="G516" s="220"/>
      <c r="H516" s="223">
        <v>119.459</v>
      </c>
      <c r="I516" s="220"/>
      <c r="J516" s="220"/>
      <c r="K516" s="220"/>
      <c r="L516" s="224"/>
      <c r="M516" s="225"/>
      <c r="N516" s="226"/>
      <c r="O516" s="226"/>
      <c r="P516" s="226"/>
      <c r="Q516" s="226"/>
      <c r="R516" s="226"/>
      <c r="S516" s="226"/>
      <c r="T516" s="227"/>
      <c r="AT516" s="228" t="s">
        <v>173</v>
      </c>
      <c r="AU516" s="228" t="s">
        <v>94</v>
      </c>
      <c r="AV516" s="14" t="s">
        <v>94</v>
      </c>
      <c r="AW516" s="14" t="s">
        <v>29</v>
      </c>
      <c r="AX516" s="14" t="s">
        <v>73</v>
      </c>
      <c r="AY516" s="228" t="s">
        <v>165</v>
      </c>
    </row>
    <row r="517" spans="1:65" s="13" customFormat="1" ht="11.25">
      <c r="B517" s="209"/>
      <c r="C517" s="210"/>
      <c r="D517" s="211" t="s">
        <v>173</v>
      </c>
      <c r="E517" s="212" t="s">
        <v>1</v>
      </c>
      <c r="F517" s="213" t="s">
        <v>907</v>
      </c>
      <c r="G517" s="210"/>
      <c r="H517" s="212" t="s">
        <v>1</v>
      </c>
      <c r="I517" s="210"/>
      <c r="J517" s="210"/>
      <c r="K517" s="210"/>
      <c r="L517" s="214"/>
      <c r="M517" s="215"/>
      <c r="N517" s="216"/>
      <c r="O517" s="216"/>
      <c r="P517" s="216"/>
      <c r="Q517" s="216"/>
      <c r="R517" s="216"/>
      <c r="S517" s="216"/>
      <c r="T517" s="217"/>
      <c r="AT517" s="218" t="s">
        <v>173</v>
      </c>
      <c r="AU517" s="218" t="s">
        <v>94</v>
      </c>
      <c r="AV517" s="13" t="s">
        <v>81</v>
      </c>
      <c r="AW517" s="13" t="s">
        <v>29</v>
      </c>
      <c r="AX517" s="13" t="s">
        <v>73</v>
      </c>
      <c r="AY517" s="218" t="s">
        <v>165</v>
      </c>
    </row>
    <row r="518" spans="1:65" s="14" customFormat="1" ht="22.5">
      <c r="B518" s="219"/>
      <c r="C518" s="220"/>
      <c r="D518" s="211" t="s">
        <v>173</v>
      </c>
      <c r="E518" s="221" t="s">
        <v>1</v>
      </c>
      <c r="F518" s="222" t="s">
        <v>908</v>
      </c>
      <c r="G518" s="220"/>
      <c r="H518" s="223">
        <v>258.46800000000002</v>
      </c>
      <c r="I518" s="220"/>
      <c r="J518" s="220"/>
      <c r="K518" s="220"/>
      <c r="L518" s="224"/>
      <c r="M518" s="225"/>
      <c r="N518" s="226"/>
      <c r="O518" s="226"/>
      <c r="P518" s="226"/>
      <c r="Q518" s="226"/>
      <c r="R518" s="226"/>
      <c r="S518" s="226"/>
      <c r="T518" s="227"/>
      <c r="AT518" s="228" t="s">
        <v>173</v>
      </c>
      <c r="AU518" s="228" t="s">
        <v>94</v>
      </c>
      <c r="AV518" s="14" t="s">
        <v>94</v>
      </c>
      <c r="AW518" s="14" t="s">
        <v>29</v>
      </c>
      <c r="AX518" s="14" t="s">
        <v>73</v>
      </c>
      <c r="AY518" s="228" t="s">
        <v>165</v>
      </c>
    </row>
    <row r="519" spans="1:65" s="13" customFormat="1" ht="11.25">
      <c r="B519" s="209"/>
      <c r="C519" s="210"/>
      <c r="D519" s="211" t="s">
        <v>173</v>
      </c>
      <c r="E519" s="212" t="s">
        <v>1</v>
      </c>
      <c r="F519" s="213" t="s">
        <v>884</v>
      </c>
      <c r="G519" s="210"/>
      <c r="H519" s="212" t="s">
        <v>1</v>
      </c>
      <c r="I519" s="210"/>
      <c r="J519" s="210"/>
      <c r="K519" s="210"/>
      <c r="L519" s="214"/>
      <c r="M519" s="215"/>
      <c r="N519" s="216"/>
      <c r="O519" s="216"/>
      <c r="P519" s="216"/>
      <c r="Q519" s="216"/>
      <c r="R519" s="216"/>
      <c r="S519" s="216"/>
      <c r="T519" s="217"/>
      <c r="AT519" s="218" t="s">
        <v>173</v>
      </c>
      <c r="AU519" s="218" t="s">
        <v>94</v>
      </c>
      <c r="AV519" s="13" t="s">
        <v>81</v>
      </c>
      <c r="AW519" s="13" t="s">
        <v>29</v>
      </c>
      <c r="AX519" s="13" t="s">
        <v>73</v>
      </c>
      <c r="AY519" s="218" t="s">
        <v>165</v>
      </c>
    </row>
    <row r="520" spans="1:65" s="14" customFormat="1" ht="11.25">
      <c r="B520" s="219"/>
      <c r="C520" s="220"/>
      <c r="D520" s="211" t="s">
        <v>173</v>
      </c>
      <c r="E520" s="221" t="s">
        <v>1</v>
      </c>
      <c r="F520" s="222" t="s">
        <v>885</v>
      </c>
      <c r="G520" s="220"/>
      <c r="H520" s="223">
        <v>61.268000000000001</v>
      </c>
      <c r="I520" s="220"/>
      <c r="J520" s="220"/>
      <c r="K520" s="220"/>
      <c r="L520" s="224"/>
      <c r="M520" s="225"/>
      <c r="N520" s="226"/>
      <c r="O520" s="226"/>
      <c r="P520" s="226"/>
      <c r="Q520" s="226"/>
      <c r="R520" s="226"/>
      <c r="S520" s="226"/>
      <c r="T520" s="227"/>
      <c r="AT520" s="228" t="s">
        <v>173</v>
      </c>
      <c r="AU520" s="228" t="s">
        <v>94</v>
      </c>
      <c r="AV520" s="14" t="s">
        <v>94</v>
      </c>
      <c r="AW520" s="14" t="s">
        <v>29</v>
      </c>
      <c r="AX520" s="14" t="s">
        <v>73</v>
      </c>
      <c r="AY520" s="228" t="s">
        <v>165</v>
      </c>
    </row>
    <row r="521" spans="1:65" s="15" customFormat="1" ht="11.25">
      <c r="B521" s="229"/>
      <c r="C521" s="230"/>
      <c r="D521" s="211" t="s">
        <v>173</v>
      </c>
      <c r="E521" s="231" t="s">
        <v>1</v>
      </c>
      <c r="F521" s="232" t="s">
        <v>176</v>
      </c>
      <c r="G521" s="230"/>
      <c r="H521" s="233">
        <v>439.19500000000005</v>
      </c>
      <c r="I521" s="230"/>
      <c r="J521" s="230"/>
      <c r="K521" s="230"/>
      <c r="L521" s="234"/>
      <c r="M521" s="235"/>
      <c r="N521" s="236"/>
      <c r="O521" s="236"/>
      <c r="P521" s="236"/>
      <c r="Q521" s="236"/>
      <c r="R521" s="236"/>
      <c r="S521" s="236"/>
      <c r="T521" s="237"/>
      <c r="AT521" s="238" t="s">
        <v>173</v>
      </c>
      <c r="AU521" s="238" t="s">
        <v>94</v>
      </c>
      <c r="AV521" s="15" t="s">
        <v>171</v>
      </c>
      <c r="AW521" s="15" t="s">
        <v>29</v>
      </c>
      <c r="AX521" s="15" t="s">
        <v>81</v>
      </c>
      <c r="AY521" s="238" t="s">
        <v>165</v>
      </c>
    </row>
    <row r="522" spans="1:65" s="2" customFormat="1" ht="16.5" customHeight="1">
      <c r="A522" s="31"/>
      <c r="B522" s="32"/>
      <c r="C522" s="243" t="s">
        <v>558</v>
      </c>
      <c r="D522" s="243" t="s">
        <v>615</v>
      </c>
      <c r="E522" s="244" t="s">
        <v>962</v>
      </c>
      <c r="F522" s="245" t="s">
        <v>963</v>
      </c>
      <c r="G522" s="246" t="s">
        <v>213</v>
      </c>
      <c r="H522" s="247">
        <v>0.13200000000000001</v>
      </c>
      <c r="I522" s="248">
        <v>1953.25</v>
      </c>
      <c r="J522" s="248">
        <f>ROUND(I522*H522,2)</f>
        <v>257.83</v>
      </c>
      <c r="K522" s="249"/>
      <c r="L522" s="250"/>
      <c r="M522" s="251" t="s">
        <v>1</v>
      </c>
      <c r="N522" s="252" t="s">
        <v>39</v>
      </c>
      <c r="O522" s="205">
        <v>0</v>
      </c>
      <c r="P522" s="205">
        <f>O522*H522</f>
        <v>0</v>
      </c>
      <c r="Q522" s="205">
        <v>1</v>
      </c>
      <c r="R522" s="205">
        <f>Q522*H522</f>
        <v>0.13200000000000001</v>
      </c>
      <c r="S522" s="205">
        <v>0</v>
      </c>
      <c r="T522" s="206">
        <f>S522*H522</f>
        <v>0</v>
      </c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R522" s="207" t="s">
        <v>358</v>
      </c>
      <c r="AT522" s="207" t="s">
        <v>615</v>
      </c>
      <c r="AU522" s="207" t="s">
        <v>94</v>
      </c>
      <c r="AY522" s="17" t="s">
        <v>165</v>
      </c>
      <c r="BE522" s="208">
        <f>IF(N522="základná",J522,0)</f>
        <v>0</v>
      </c>
      <c r="BF522" s="208">
        <f>IF(N522="znížená",J522,0)</f>
        <v>257.83</v>
      </c>
      <c r="BG522" s="208">
        <f>IF(N522="zákl. prenesená",J522,0)</f>
        <v>0</v>
      </c>
      <c r="BH522" s="208">
        <f>IF(N522="zníž. prenesená",J522,0)</f>
        <v>0</v>
      </c>
      <c r="BI522" s="208">
        <f>IF(N522="nulová",J522,0)</f>
        <v>0</v>
      </c>
      <c r="BJ522" s="17" t="s">
        <v>94</v>
      </c>
      <c r="BK522" s="208">
        <f>ROUND(I522*H522,2)</f>
        <v>257.83</v>
      </c>
      <c r="BL522" s="17" t="s">
        <v>257</v>
      </c>
      <c r="BM522" s="207" t="s">
        <v>964</v>
      </c>
    </row>
    <row r="523" spans="1:65" s="14" customFormat="1" ht="11.25">
      <c r="B523" s="219"/>
      <c r="C523" s="220"/>
      <c r="D523" s="211" t="s">
        <v>173</v>
      </c>
      <c r="E523" s="220"/>
      <c r="F523" s="222" t="s">
        <v>965</v>
      </c>
      <c r="G523" s="220"/>
      <c r="H523" s="223">
        <v>0.13200000000000001</v>
      </c>
      <c r="I523" s="220"/>
      <c r="J523" s="220"/>
      <c r="K523" s="220"/>
      <c r="L523" s="224"/>
      <c r="M523" s="225"/>
      <c r="N523" s="226"/>
      <c r="O523" s="226"/>
      <c r="P523" s="226"/>
      <c r="Q523" s="226"/>
      <c r="R523" s="226"/>
      <c r="S523" s="226"/>
      <c r="T523" s="227"/>
      <c r="AT523" s="228" t="s">
        <v>173</v>
      </c>
      <c r="AU523" s="228" t="s">
        <v>94</v>
      </c>
      <c r="AV523" s="14" t="s">
        <v>94</v>
      </c>
      <c r="AW523" s="14" t="s">
        <v>4</v>
      </c>
      <c r="AX523" s="14" t="s">
        <v>81</v>
      </c>
      <c r="AY523" s="228" t="s">
        <v>165</v>
      </c>
    </row>
    <row r="524" spans="1:65" s="2" customFormat="1" ht="24.2" customHeight="1">
      <c r="A524" s="31"/>
      <c r="B524" s="32"/>
      <c r="C524" s="196" t="s">
        <v>562</v>
      </c>
      <c r="D524" s="196" t="s">
        <v>167</v>
      </c>
      <c r="E524" s="197" t="s">
        <v>966</v>
      </c>
      <c r="F524" s="198" t="s">
        <v>967</v>
      </c>
      <c r="G524" s="199" t="s">
        <v>170</v>
      </c>
      <c r="H524" s="200">
        <v>439.19499999999999</v>
      </c>
      <c r="I524" s="201">
        <v>4.3899999999999997</v>
      </c>
      <c r="J524" s="201">
        <f>ROUND(I524*H524,2)</f>
        <v>1928.07</v>
      </c>
      <c r="K524" s="202"/>
      <c r="L524" s="36"/>
      <c r="M524" s="203" t="s">
        <v>1</v>
      </c>
      <c r="N524" s="204" t="s">
        <v>39</v>
      </c>
      <c r="O524" s="205">
        <v>0.2</v>
      </c>
      <c r="P524" s="205">
        <f>O524*H524</f>
        <v>87.838999999999999</v>
      </c>
      <c r="Q524" s="205">
        <v>0</v>
      </c>
      <c r="R524" s="205">
        <f>Q524*H524</f>
        <v>0</v>
      </c>
      <c r="S524" s="205">
        <v>0</v>
      </c>
      <c r="T524" s="206">
        <f>S524*H524</f>
        <v>0</v>
      </c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R524" s="207" t="s">
        <v>257</v>
      </c>
      <c r="AT524" s="207" t="s">
        <v>167</v>
      </c>
      <c r="AU524" s="207" t="s">
        <v>94</v>
      </c>
      <c r="AY524" s="17" t="s">
        <v>165</v>
      </c>
      <c r="BE524" s="208">
        <f>IF(N524="základná",J524,0)</f>
        <v>0</v>
      </c>
      <c r="BF524" s="208">
        <f>IF(N524="znížená",J524,0)</f>
        <v>1928.07</v>
      </c>
      <c r="BG524" s="208">
        <f>IF(N524="zákl. prenesená",J524,0)</f>
        <v>0</v>
      </c>
      <c r="BH524" s="208">
        <f>IF(N524="zníž. prenesená",J524,0)</f>
        <v>0</v>
      </c>
      <c r="BI524" s="208">
        <f>IF(N524="nulová",J524,0)</f>
        <v>0</v>
      </c>
      <c r="BJ524" s="17" t="s">
        <v>94</v>
      </c>
      <c r="BK524" s="208">
        <f>ROUND(I524*H524,2)</f>
        <v>1928.07</v>
      </c>
      <c r="BL524" s="17" t="s">
        <v>257</v>
      </c>
      <c r="BM524" s="207" t="s">
        <v>968</v>
      </c>
    </row>
    <row r="525" spans="1:65" s="13" customFormat="1" ht="11.25">
      <c r="B525" s="209"/>
      <c r="C525" s="210"/>
      <c r="D525" s="211" t="s">
        <v>173</v>
      </c>
      <c r="E525" s="212" t="s">
        <v>1</v>
      </c>
      <c r="F525" s="213" t="s">
        <v>277</v>
      </c>
      <c r="G525" s="210"/>
      <c r="H525" s="212" t="s">
        <v>1</v>
      </c>
      <c r="I525" s="210"/>
      <c r="J525" s="210"/>
      <c r="K525" s="210"/>
      <c r="L525" s="214"/>
      <c r="M525" s="215"/>
      <c r="N525" s="216"/>
      <c r="O525" s="216"/>
      <c r="P525" s="216"/>
      <c r="Q525" s="216"/>
      <c r="R525" s="216"/>
      <c r="S525" s="216"/>
      <c r="T525" s="217"/>
      <c r="AT525" s="218" t="s">
        <v>173</v>
      </c>
      <c r="AU525" s="218" t="s">
        <v>94</v>
      </c>
      <c r="AV525" s="13" t="s">
        <v>81</v>
      </c>
      <c r="AW525" s="13" t="s">
        <v>29</v>
      </c>
      <c r="AX525" s="13" t="s">
        <v>73</v>
      </c>
      <c r="AY525" s="218" t="s">
        <v>165</v>
      </c>
    </row>
    <row r="526" spans="1:65" s="14" customFormat="1" ht="11.25">
      <c r="B526" s="219"/>
      <c r="C526" s="220"/>
      <c r="D526" s="211" t="s">
        <v>173</v>
      </c>
      <c r="E526" s="221" t="s">
        <v>1</v>
      </c>
      <c r="F526" s="222" t="s">
        <v>883</v>
      </c>
      <c r="G526" s="220"/>
      <c r="H526" s="223">
        <v>119.459</v>
      </c>
      <c r="I526" s="220"/>
      <c r="J526" s="220"/>
      <c r="K526" s="220"/>
      <c r="L526" s="224"/>
      <c r="M526" s="225"/>
      <c r="N526" s="226"/>
      <c r="O526" s="226"/>
      <c r="P526" s="226"/>
      <c r="Q526" s="226"/>
      <c r="R526" s="226"/>
      <c r="S526" s="226"/>
      <c r="T526" s="227"/>
      <c r="AT526" s="228" t="s">
        <v>173</v>
      </c>
      <c r="AU526" s="228" t="s">
        <v>94</v>
      </c>
      <c r="AV526" s="14" t="s">
        <v>94</v>
      </c>
      <c r="AW526" s="14" t="s">
        <v>29</v>
      </c>
      <c r="AX526" s="14" t="s">
        <v>73</v>
      </c>
      <c r="AY526" s="228" t="s">
        <v>165</v>
      </c>
    </row>
    <row r="527" spans="1:65" s="13" customFormat="1" ht="11.25">
      <c r="B527" s="209"/>
      <c r="C527" s="210"/>
      <c r="D527" s="211" t="s">
        <v>173</v>
      </c>
      <c r="E527" s="212" t="s">
        <v>1</v>
      </c>
      <c r="F527" s="213" t="s">
        <v>907</v>
      </c>
      <c r="G527" s="210"/>
      <c r="H527" s="212" t="s">
        <v>1</v>
      </c>
      <c r="I527" s="210"/>
      <c r="J527" s="210"/>
      <c r="K527" s="210"/>
      <c r="L527" s="214"/>
      <c r="M527" s="215"/>
      <c r="N527" s="216"/>
      <c r="O527" s="216"/>
      <c r="P527" s="216"/>
      <c r="Q527" s="216"/>
      <c r="R527" s="216"/>
      <c r="S527" s="216"/>
      <c r="T527" s="217"/>
      <c r="AT527" s="218" t="s">
        <v>173</v>
      </c>
      <c r="AU527" s="218" t="s">
        <v>94</v>
      </c>
      <c r="AV527" s="13" t="s">
        <v>81</v>
      </c>
      <c r="AW527" s="13" t="s">
        <v>29</v>
      </c>
      <c r="AX527" s="13" t="s">
        <v>73</v>
      </c>
      <c r="AY527" s="218" t="s">
        <v>165</v>
      </c>
    </row>
    <row r="528" spans="1:65" s="14" customFormat="1" ht="22.5">
      <c r="B528" s="219"/>
      <c r="C528" s="220"/>
      <c r="D528" s="211" t="s">
        <v>173</v>
      </c>
      <c r="E528" s="221" t="s">
        <v>1</v>
      </c>
      <c r="F528" s="222" t="s">
        <v>908</v>
      </c>
      <c r="G528" s="220"/>
      <c r="H528" s="223">
        <v>258.46800000000002</v>
      </c>
      <c r="I528" s="220"/>
      <c r="J528" s="220"/>
      <c r="K528" s="220"/>
      <c r="L528" s="224"/>
      <c r="M528" s="225"/>
      <c r="N528" s="226"/>
      <c r="O528" s="226"/>
      <c r="P528" s="226"/>
      <c r="Q528" s="226"/>
      <c r="R528" s="226"/>
      <c r="S528" s="226"/>
      <c r="T528" s="227"/>
      <c r="AT528" s="228" t="s">
        <v>173</v>
      </c>
      <c r="AU528" s="228" t="s">
        <v>94</v>
      </c>
      <c r="AV528" s="14" t="s">
        <v>94</v>
      </c>
      <c r="AW528" s="14" t="s">
        <v>29</v>
      </c>
      <c r="AX528" s="14" t="s">
        <v>73</v>
      </c>
      <c r="AY528" s="228" t="s">
        <v>165</v>
      </c>
    </row>
    <row r="529" spans="1:65" s="13" customFormat="1" ht="11.25">
      <c r="B529" s="209"/>
      <c r="C529" s="210"/>
      <c r="D529" s="211" t="s">
        <v>173</v>
      </c>
      <c r="E529" s="212" t="s">
        <v>1</v>
      </c>
      <c r="F529" s="213" t="s">
        <v>884</v>
      </c>
      <c r="G529" s="210"/>
      <c r="H529" s="212" t="s">
        <v>1</v>
      </c>
      <c r="I529" s="210"/>
      <c r="J529" s="210"/>
      <c r="K529" s="210"/>
      <c r="L529" s="214"/>
      <c r="M529" s="215"/>
      <c r="N529" s="216"/>
      <c r="O529" s="216"/>
      <c r="P529" s="216"/>
      <c r="Q529" s="216"/>
      <c r="R529" s="216"/>
      <c r="S529" s="216"/>
      <c r="T529" s="217"/>
      <c r="AT529" s="218" t="s">
        <v>173</v>
      </c>
      <c r="AU529" s="218" t="s">
        <v>94</v>
      </c>
      <c r="AV529" s="13" t="s">
        <v>81</v>
      </c>
      <c r="AW529" s="13" t="s">
        <v>29</v>
      </c>
      <c r="AX529" s="13" t="s">
        <v>73</v>
      </c>
      <c r="AY529" s="218" t="s">
        <v>165</v>
      </c>
    </row>
    <row r="530" spans="1:65" s="14" customFormat="1" ht="11.25">
      <c r="B530" s="219"/>
      <c r="C530" s="220"/>
      <c r="D530" s="211" t="s">
        <v>173</v>
      </c>
      <c r="E530" s="221" t="s">
        <v>1</v>
      </c>
      <c r="F530" s="222" t="s">
        <v>885</v>
      </c>
      <c r="G530" s="220"/>
      <c r="H530" s="223">
        <v>61.268000000000001</v>
      </c>
      <c r="I530" s="220"/>
      <c r="J530" s="220"/>
      <c r="K530" s="220"/>
      <c r="L530" s="224"/>
      <c r="M530" s="225"/>
      <c r="N530" s="226"/>
      <c r="O530" s="226"/>
      <c r="P530" s="226"/>
      <c r="Q530" s="226"/>
      <c r="R530" s="226"/>
      <c r="S530" s="226"/>
      <c r="T530" s="227"/>
      <c r="AT530" s="228" t="s">
        <v>173</v>
      </c>
      <c r="AU530" s="228" t="s">
        <v>94</v>
      </c>
      <c r="AV530" s="14" t="s">
        <v>94</v>
      </c>
      <c r="AW530" s="14" t="s">
        <v>29</v>
      </c>
      <c r="AX530" s="14" t="s">
        <v>73</v>
      </c>
      <c r="AY530" s="228" t="s">
        <v>165</v>
      </c>
    </row>
    <row r="531" spans="1:65" s="15" customFormat="1" ht="11.25">
      <c r="B531" s="229"/>
      <c r="C531" s="230"/>
      <c r="D531" s="211" t="s">
        <v>173</v>
      </c>
      <c r="E531" s="231" t="s">
        <v>1</v>
      </c>
      <c r="F531" s="232" t="s">
        <v>176</v>
      </c>
      <c r="G531" s="230"/>
      <c r="H531" s="233">
        <v>439.19500000000005</v>
      </c>
      <c r="I531" s="230"/>
      <c r="J531" s="230"/>
      <c r="K531" s="230"/>
      <c r="L531" s="234"/>
      <c r="M531" s="235"/>
      <c r="N531" s="236"/>
      <c r="O531" s="236"/>
      <c r="P531" s="236"/>
      <c r="Q531" s="236"/>
      <c r="R531" s="236"/>
      <c r="S531" s="236"/>
      <c r="T531" s="237"/>
      <c r="AT531" s="238" t="s">
        <v>173</v>
      </c>
      <c r="AU531" s="238" t="s">
        <v>94</v>
      </c>
      <c r="AV531" s="15" t="s">
        <v>171</v>
      </c>
      <c r="AW531" s="15" t="s">
        <v>29</v>
      </c>
      <c r="AX531" s="15" t="s">
        <v>81</v>
      </c>
      <c r="AY531" s="238" t="s">
        <v>165</v>
      </c>
    </row>
    <row r="532" spans="1:65" s="2" customFormat="1" ht="16.5" customHeight="1">
      <c r="A532" s="31"/>
      <c r="B532" s="32"/>
      <c r="C532" s="243" t="s">
        <v>577</v>
      </c>
      <c r="D532" s="243" t="s">
        <v>615</v>
      </c>
      <c r="E532" s="244" t="s">
        <v>969</v>
      </c>
      <c r="F532" s="245" t="s">
        <v>970</v>
      </c>
      <c r="G532" s="246" t="s">
        <v>170</v>
      </c>
      <c r="H532" s="247">
        <v>505.07400000000001</v>
      </c>
      <c r="I532" s="248">
        <v>6.9</v>
      </c>
      <c r="J532" s="248">
        <f>ROUND(I532*H532,2)</f>
        <v>3485.01</v>
      </c>
      <c r="K532" s="249"/>
      <c r="L532" s="250"/>
      <c r="M532" s="251" t="s">
        <v>1</v>
      </c>
      <c r="N532" s="252" t="s">
        <v>39</v>
      </c>
      <c r="O532" s="205">
        <v>0</v>
      </c>
      <c r="P532" s="205">
        <f>O532*H532</f>
        <v>0</v>
      </c>
      <c r="Q532" s="205">
        <v>0</v>
      </c>
      <c r="R532" s="205">
        <f>Q532*H532</f>
        <v>0</v>
      </c>
      <c r="S532" s="205">
        <v>0</v>
      </c>
      <c r="T532" s="206">
        <f>S532*H532</f>
        <v>0</v>
      </c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R532" s="207" t="s">
        <v>358</v>
      </c>
      <c r="AT532" s="207" t="s">
        <v>615</v>
      </c>
      <c r="AU532" s="207" t="s">
        <v>94</v>
      </c>
      <c r="AY532" s="17" t="s">
        <v>165</v>
      </c>
      <c r="BE532" s="208">
        <f>IF(N532="základná",J532,0)</f>
        <v>0</v>
      </c>
      <c r="BF532" s="208">
        <f>IF(N532="znížená",J532,0)</f>
        <v>3485.01</v>
      </c>
      <c r="BG532" s="208">
        <f>IF(N532="zákl. prenesená",J532,0)</f>
        <v>0</v>
      </c>
      <c r="BH532" s="208">
        <f>IF(N532="zníž. prenesená",J532,0)</f>
        <v>0</v>
      </c>
      <c r="BI532" s="208">
        <f>IF(N532="nulová",J532,0)</f>
        <v>0</v>
      </c>
      <c r="BJ532" s="17" t="s">
        <v>94</v>
      </c>
      <c r="BK532" s="208">
        <f>ROUND(I532*H532,2)</f>
        <v>3485.01</v>
      </c>
      <c r="BL532" s="17" t="s">
        <v>257</v>
      </c>
      <c r="BM532" s="207" t="s">
        <v>971</v>
      </c>
    </row>
    <row r="533" spans="1:65" s="14" customFormat="1" ht="11.25">
      <c r="B533" s="219"/>
      <c r="C533" s="220"/>
      <c r="D533" s="211" t="s">
        <v>173</v>
      </c>
      <c r="E533" s="220"/>
      <c r="F533" s="222" t="s">
        <v>972</v>
      </c>
      <c r="G533" s="220"/>
      <c r="H533" s="223">
        <v>505.07400000000001</v>
      </c>
      <c r="I533" s="220"/>
      <c r="J533" s="220"/>
      <c r="K533" s="220"/>
      <c r="L533" s="224"/>
      <c r="M533" s="225"/>
      <c r="N533" s="226"/>
      <c r="O533" s="226"/>
      <c r="P533" s="226"/>
      <c r="Q533" s="226"/>
      <c r="R533" s="226"/>
      <c r="S533" s="226"/>
      <c r="T533" s="227"/>
      <c r="AT533" s="228" t="s">
        <v>173</v>
      </c>
      <c r="AU533" s="228" t="s">
        <v>94</v>
      </c>
      <c r="AV533" s="14" t="s">
        <v>94</v>
      </c>
      <c r="AW533" s="14" t="s">
        <v>4</v>
      </c>
      <c r="AX533" s="14" t="s">
        <v>81</v>
      </c>
      <c r="AY533" s="228" t="s">
        <v>165</v>
      </c>
    </row>
    <row r="534" spans="1:65" s="2" customFormat="1" ht="24.2" customHeight="1">
      <c r="A534" s="31"/>
      <c r="B534" s="32"/>
      <c r="C534" s="196" t="s">
        <v>583</v>
      </c>
      <c r="D534" s="196" t="s">
        <v>167</v>
      </c>
      <c r="E534" s="197" t="s">
        <v>973</v>
      </c>
      <c r="F534" s="198" t="s">
        <v>974</v>
      </c>
      <c r="G534" s="199" t="s">
        <v>170</v>
      </c>
      <c r="H534" s="200">
        <v>88.421000000000006</v>
      </c>
      <c r="I534" s="201">
        <v>3.91</v>
      </c>
      <c r="J534" s="201">
        <f>ROUND(I534*H534,2)</f>
        <v>345.73</v>
      </c>
      <c r="K534" s="202"/>
      <c r="L534" s="36"/>
      <c r="M534" s="203" t="s">
        <v>1</v>
      </c>
      <c r="N534" s="204" t="s">
        <v>39</v>
      </c>
      <c r="O534" s="205">
        <v>0.16500000000000001</v>
      </c>
      <c r="P534" s="205">
        <f>O534*H534</f>
        <v>14.589465000000002</v>
      </c>
      <c r="Q534" s="205">
        <v>6.9999999999999994E-5</v>
      </c>
      <c r="R534" s="205">
        <f>Q534*H534</f>
        <v>6.1894699999999999E-3</v>
      </c>
      <c r="S534" s="205">
        <v>0</v>
      </c>
      <c r="T534" s="206">
        <f>S534*H534</f>
        <v>0</v>
      </c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R534" s="207" t="s">
        <v>257</v>
      </c>
      <c r="AT534" s="207" t="s">
        <v>167</v>
      </c>
      <c r="AU534" s="207" t="s">
        <v>94</v>
      </c>
      <c r="AY534" s="17" t="s">
        <v>165</v>
      </c>
      <c r="BE534" s="208">
        <f>IF(N534="základná",J534,0)</f>
        <v>0</v>
      </c>
      <c r="BF534" s="208">
        <f>IF(N534="znížená",J534,0)</f>
        <v>345.73</v>
      </c>
      <c r="BG534" s="208">
        <f>IF(N534="zákl. prenesená",J534,0)</f>
        <v>0</v>
      </c>
      <c r="BH534" s="208">
        <f>IF(N534="zníž. prenesená",J534,0)</f>
        <v>0</v>
      </c>
      <c r="BI534" s="208">
        <f>IF(N534="nulová",J534,0)</f>
        <v>0</v>
      </c>
      <c r="BJ534" s="17" t="s">
        <v>94</v>
      </c>
      <c r="BK534" s="208">
        <f>ROUND(I534*H534,2)</f>
        <v>345.73</v>
      </c>
      <c r="BL534" s="17" t="s">
        <v>257</v>
      </c>
      <c r="BM534" s="207" t="s">
        <v>975</v>
      </c>
    </row>
    <row r="535" spans="1:65" s="13" customFormat="1" ht="11.25">
      <c r="B535" s="209"/>
      <c r="C535" s="210"/>
      <c r="D535" s="211" t="s">
        <v>173</v>
      </c>
      <c r="E535" s="212" t="s">
        <v>1</v>
      </c>
      <c r="F535" s="213" t="s">
        <v>242</v>
      </c>
      <c r="G535" s="210"/>
      <c r="H535" s="212" t="s">
        <v>1</v>
      </c>
      <c r="I535" s="210"/>
      <c r="J535" s="210"/>
      <c r="K535" s="210"/>
      <c r="L535" s="214"/>
      <c r="M535" s="215"/>
      <c r="N535" s="216"/>
      <c r="O535" s="216"/>
      <c r="P535" s="216"/>
      <c r="Q535" s="216"/>
      <c r="R535" s="216"/>
      <c r="S535" s="216"/>
      <c r="T535" s="217"/>
      <c r="AT535" s="218" t="s">
        <v>173</v>
      </c>
      <c r="AU535" s="218" t="s">
        <v>94</v>
      </c>
      <c r="AV535" s="13" t="s">
        <v>81</v>
      </c>
      <c r="AW535" s="13" t="s">
        <v>29</v>
      </c>
      <c r="AX535" s="13" t="s">
        <v>73</v>
      </c>
      <c r="AY535" s="218" t="s">
        <v>165</v>
      </c>
    </row>
    <row r="536" spans="1:65" s="14" customFormat="1" ht="11.25">
      <c r="B536" s="219"/>
      <c r="C536" s="220"/>
      <c r="D536" s="211" t="s">
        <v>173</v>
      </c>
      <c r="E536" s="221" t="s">
        <v>1</v>
      </c>
      <c r="F536" s="222" t="s">
        <v>976</v>
      </c>
      <c r="G536" s="220"/>
      <c r="H536" s="223">
        <v>88.421000000000006</v>
      </c>
      <c r="I536" s="220"/>
      <c r="J536" s="220"/>
      <c r="K536" s="220"/>
      <c r="L536" s="224"/>
      <c r="M536" s="225"/>
      <c r="N536" s="226"/>
      <c r="O536" s="226"/>
      <c r="P536" s="226"/>
      <c r="Q536" s="226"/>
      <c r="R536" s="226"/>
      <c r="S536" s="226"/>
      <c r="T536" s="227"/>
      <c r="AT536" s="228" t="s">
        <v>173</v>
      </c>
      <c r="AU536" s="228" t="s">
        <v>94</v>
      </c>
      <c r="AV536" s="14" t="s">
        <v>94</v>
      </c>
      <c r="AW536" s="14" t="s">
        <v>29</v>
      </c>
      <c r="AX536" s="14" t="s">
        <v>73</v>
      </c>
      <c r="AY536" s="228" t="s">
        <v>165</v>
      </c>
    </row>
    <row r="537" spans="1:65" s="15" customFormat="1" ht="11.25">
      <c r="B537" s="229"/>
      <c r="C537" s="230"/>
      <c r="D537" s="211" t="s">
        <v>173</v>
      </c>
      <c r="E537" s="231" t="s">
        <v>1</v>
      </c>
      <c r="F537" s="232" t="s">
        <v>176</v>
      </c>
      <c r="G537" s="230"/>
      <c r="H537" s="233">
        <v>88.421000000000006</v>
      </c>
      <c r="I537" s="230"/>
      <c r="J537" s="230"/>
      <c r="K537" s="230"/>
      <c r="L537" s="234"/>
      <c r="M537" s="235"/>
      <c r="N537" s="236"/>
      <c r="O537" s="236"/>
      <c r="P537" s="236"/>
      <c r="Q537" s="236"/>
      <c r="R537" s="236"/>
      <c r="S537" s="236"/>
      <c r="T537" s="237"/>
      <c r="AT537" s="238" t="s">
        <v>173</v>
      </c>
      <c r="AU537" s="238" t="s">
        <v>94</v>
      </c>
      <c r="AV537" s="15" t="s">
        <v>171</v>
      </c>
      <c r="AW537" s="15" t="s">
        <v>29</v>
      </c>
      <c r="AX537" s="15" t="s">
        <v>81</v>
      </c>
      <c r="AY537" s="238" t="s">
        <v>165</v>
      </c>
    </row>
    <row r="538" spans="1:65" s="2" customFormat="1" ht="37.9" customHeight="1">
      <c r="A538" s="31"/>
      <c r="B538" s="32"/>
      <c r="C538" s="243" t="s">
        <v>588</v>
      </c>
      <c r="D538" s="243" t="s">
        <v>615</v>
      </c>
      <c r="E538" s="244" t="s">
        <v>977</v>
      </c>
      <c r="F538" s="245" t="s">
        <v>978</v>
      </c>
      <c r="G538" s="246" t="s">
        <v>170</v>
      </c>
      <c r="H538" s="247">
        <v>101.684</v>
      </c>
      <c r="I538" s="248">
        <v>2.1</v>
      </c>
      <c r="J538" s="248">
        <f>ROUND(I538*H538,2)</f>
        <v>213.54</v>
      </c>
      <c r="K538" s="249"/>
      <c r="L538" s="250"/>
      <c r="M538" s="251" t="s">
        <v>1</v>
      </c>
      <c r="N538" s="252" t="s">
        <v>39</v>
      </c>
      <c r="O538" s="205">
        <v>0</v>
      </c>
      <c r="P538" s="205">
        <f>O538*H538</f>
        <v>0</v>
      </c>
      <c r="Q538" s="205">
        <v>2E-3</v>
      </c>
      <c r="R538" s="205">
        <f>Q538*H538</f>
        <v>0.20336799999999999</v>
      </c>
      <c r="S538" s="205">
        <v>0</v>
      </c>
      <c r="T538" s="206">
        <f>S538*H538</f>
        <v>0</v>
      </c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R538" s="207" t="s">
        <v>358</v>
      </c>
      <c r="AT538" s="207" t="s">
        <v>615</v>
      </c>
      <c r="AU538" s="207" t="s">
        <v>94</v>
      </c>
      <c r="AY538" s="17" t="s">
        <v>165</v>
      </c>
      <c r="BE538" s="208">
        <f>IF(N538="základná",J538,0)</f>
        <v>0</v>
      </c>
      <c r="BF538" s="208">
        <f>IF(N538="znížená",J538,0)</f>
        <v>213.54</v>
      </c>
      <c r="BG538" s="208">
        <f>IF(N538="zákl. prenesená",J538,0)</f>
        <v>0</v>
      </c>
      <c r="BH538" s="208">
        <f>IF(N538="zníž. prenesená",J538,0)</f>
        <v>0</v>
      </c>
      <c r="BI538" s="208">
        <f>IF(N538="nulová",J538,0)</f>
        <v>0</v>
      </c>
      <c r="BJ538" s="17" t="s">
        <v>94</v>
      </c>
      <c r="BK538" s="208">
        <f>ROUND(I538*H538,2)</f>
        <v>213.54</v>
      </c>
      <c r="BL538" s="17" t="s">
        <v>257</v>
      </c>
      <c r="BM538" s="207" t="s">
        <v>979</v>
      </c>
    </row>
    <row r="539" spans="1:65" s="14" customFormat="1" ht="11.25">
      <c r="B539" s="219"/>
      <c r="C539" s="220"/>
      <c r="D539" s="211" t="s">
        <v>173</v>
      </c>
      <c r="E539" s="220"/>
      <c r="F539" s="222" t="s">
        <v>980</v>
      </c>
      <c r="G539" s="220"/>
      <c r="H539" s="223">
        <v>101.684</v>
      </c>
      <c r="I539" s="220"/>
      <c r="J539" s="220"/>
      <c r="K539" s="220"/>
      <c r="L539" s="224"/>
      <c r="M539" s="225"/>
      <c r="N539" s="226"/>
      <c r="O539" s="226"/>
      <c r="P539" s="226"/>
      <c r="Q539" s="226"/>
      <c r="R539" s="226"/>
      <c r="S539" s="226"/>
      <c r="T539" s="227"/>
      <c r="AT539" s="228" t="s">
        <v>173</v>
      </c>
      <c r="AU539" s="228" t="s">
        <v>94</v>
      </c>
      <c r="AV539" s="14" t="s">
        <v>94</v>
      </c>
      <c r="AW539" s="14" t="s">
        <v>4</v>
      </c>
      <c r="AX539" s="14" t="s">
        <v>81</v>
      </c>
      <c r="AY539" s="228" t="s">
        <v>165</v>
      </c>
    </row>
    <row r="540" spans="1:65" s="2" customFormat="1" ht="33" customHeight="1">
      <c r="A540" s="31"/>
      <c r="B540" s="32"/>
      <c r="C540" s="196" t="s">
        <v>596</v>
      </c>
      <c r="D540" s="196" t="s">
        <v>167</v>
      </c>
      <c r="E540" s="197" t="s">
        <v>981</v>
      </c>
      <c r="F540" s="198" t="s">
        <v>982</v>
      </c>
      <c r="G540" s="199" t="s">
        <v>170</v>
      </c>
      <c r="H540" s="200">
        <v>18.46</v>
      </c>
      <c r="I540" s="201">
        <v>26.53</v>
      </c>
      <c r="J540" s="201">
        <f>ROUND(I540*H540,2)</f>
        <v>489.74</v>
      </c>
      <c r="K540" s="202"/>
      <c r="L540" s="36"/>
      <c r="M540" s="203" t="s">
        <v>1</v>
      </c>
      <c r="N540" s="204" t="s">
        <v>39</v>
      </c>
      <c r="O540" s="205">
        <v>0.39400000000000002</v>
      </c>
      <c r="P540" s="205">
        <f>O540*H540</f>
        <v>7.2732400000000004</v>
      </c>
      <c r="Q540" s="205">
        <v>4.5300000000000002E-3</v>
      </c>
      <c r="R540" s="205">
        <f>Q540*H540</f>
        <v>8.3623800000000012E-2</v>
      </c>
      <c r="S540" s="205">
        <v>0</v>
      </c>
      <c r="T540" s="206">
        <f>S540*H540</f>
        <v>0</v>
      </c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R540" s="207" t="s">
        <v>257</v>
      </c>
      <c r="AT540" s="207" t="s">
        <v>167</v>
      </c>
      <c r="AU540" s="207" t="s">
        <v>94</v>
      </c>
      <c r="AY540" s="17" t="s">
        <v>165</v>
      </c>
      <c r="BE540" s="208">
        <f>IF(N540="základná",J540,0)</f>
        <v>0</v>
      </c>
      <c r="BF540" s="208">
        <f>IF(N540="znížená",J540,0)</f>
        <v>489.74</v>
      </c>
      <c r="BG540" s="208">
        <f>IF(N540="zákl. prenesená",J540,0)</f>
        <v>0</v>
      </c>
      <c r="BH540" s="208">
        <f>IF(N540="zníž. prenesená",J540,0)</f>
        <v>0</v>
      </c>
      <c r="BI540" s="208">
        <f>IF(N540="nulová",J540,0)</f>
        <v>0</v>
      </c>
      <c r="BJ540" s="17" t="s">
        <v>94</v>
      </c>
      <c r="BK540" s="208">
        <f>ROUND(I540*H540,2)</f>
        <v>489.74</v>
      </c>
      <c r="BL540" s="17" t="s">
        <v>257</v>
      </c>
      <c r="BM540" s="207" t="s">
        <v>983</v>
      </c>
    </row>
    <row r="541" spans="1:65" s="13" customFormat="1" ht="11.25">
      <c r="B541" s="209"/>
      <c r="C541" s="210"/>
      <c r="D541" s="211" t="s">
        <v>173</v>
      </c>
      <c r="E541" s="212" t="s">
        <v>1</v>
      </c>
      <c r="F541" s="213" t="s">
        <v>984</v>
      </c>
      <c r="G541" s="210"/>
      <c r="H541" s="212" t="s">
        <v>1</v>
      </c>
      <c r="I541" s="210"/>
      <c r="J541" s="210"/>
      <c r="K541" s="210"/>
      <c r="L541" s="214"/>
      <c r="M541" s="215"/>
      <c r="N541" s="216"/>
      <c r="O541" s="216"/>
      <c r="P541" s="216"/>
      <c r="Q541" s="216"/>
      <c r="R541" s="216"/>
      <c r="S541" s="216"/>
      <c r="T541" s="217"/>
      <c r="AT541" s="218" t="s">
        <v>173</v>
      </c>
      <c r="AU541" s="218" t="s">
        <v>94</v>
      </c>
      <c r="AV541" s="13" t="s">
        <v>81</v>
      </c>
      <c r="AW541" s="13" t="s">
        <v>29</v>
      </c>
      <c r="AX541" s="13" t="s">
        <v>73</v>
      </c>
      <c r="AY541" s="218" t="s">
        <v>165</v>
      </c>
    </row>
    <row r="542" spans="1:65" s="14" customFormat="1" ht="11.25">
      <c r="B542" s="219"/>
      <c r="C542" s="220"/>
      <c r="D542" s="211" t="s">
        <v>173</v>
      </c>
      <c r="E542" s="221" t="s">
        <v>1</v>
      </c>
      <c r="F542" s="222" t="s">
        <v>985</v>
      </c>
      <c r="G542" s="220"/>
      <c r="H542" s="223">
        <v>14.753</v>
      </c>
      <c r="I542" s="220"/>
      <c r="J542" s="220"/>
      <c r="K542" s="220"/>
      <c r="L542" s="224"/>
      <c r="M542" s="225"/>
      <c r="N542" s="226"/>
      <c r="O542" s="226"/>
      <c r="P542" s="226"/>
      <c r="Q542" s="226"/>
      <c r="R542" s="226"/>
      <c r="S542" s="226"/>
      <c r="T542" s="227"/>
      <c r="AT542" s="228" t="s">
        <v>173</v>
      </c>
      <c r="AU542" s="228" t="s">
        <v>94</v>
      </c>
      <c r="AV542" s="14" t="s">
        <v>94</v>
      </c>
      <c r="AW542" s="14" t="s">
        <v>29</v>
      </c>
      <c r="AX542" s="14" t="s">
        <v>73</v>
      </c>
      <c r="AY542" s="228" t="s">
        <v>165</v>
      </c>
    </row>
    <row r="543" spans="1:65" s="13" customFormat="1" ht="11.25">
      <c r="B543" s="209"/>
      <c r="C543" s="210"/>
      <c r="D543" s="211" t="s">
        <v>173</v>
      </c>
      <c r="E543" s="212" t="s">
        <v>1</v>
      </c>
      <c r="F543" s="213" t="s">
        <v>253</v>
      </c>
      <c r="G543" s="210"/>
      <c r="H543" s="212" t="s">
        <v>1</v>
      </c>
      <c r="I543" s="210"/>
      <c r="J543" s="210"/>
      <c r="K543" s="210"/>
      <c r="L543" s="214"/>
      <c r="M543" s="215"/>
      <c r="N543" s="216"/>
      <c r="O543" s="216"/>
      <c r="P543" s="216"/>
      <c r="Q543" s="216"/>
      <c r="R543" s="216"/>
      <c r="S543" s="216"/>
      <c r="T543" s="217"/>
      <c r="AT543" s="218" t="s">
        <v>173</v>
      </c>
      <c r="AU543" s="218" t="s">
        <v>94</v>
      </c>
      <c r="AV543" s="13" t="s">
        <v>81</v>
      </c>
      <c r="AW543" s="13" t="s">
        <v>29</v>
      </c>
      <c r="AX543" s="13" t="s">
        <v>73</v>
      </c>
      <c r="AY543" s="218" t="s">
        <v>165</v>
      </c>
    </row>
    <row r="544" spans="1:65" s="14" customFormat="1" ht="11.25">
      <c r="B544" s="219"/>
      <c r="C544" s="220"/>
      <c r="D544" s="211" t="s">
        <v>173</v>
      </c>
      <c r="E544" s="221" t="s">
        <v>1</v>
      </c>
      <c r="F544" s="222" t="s">
        <v>986</v>
      </c>
      <c r="G544" s="220"/>
      <c r="H544" s="223">
        <v>3.7069999999999999</v>
      </c>
      <c r="I544" s="220"/>
      <c r="J544" s="220"/>
      <c r="K544" s="220"/>
      <c r="L544" s="224"/>
      <c r="M544" s="225"/>
      <c r="N544" s="226"/>
      <c r="O544" s="226"/>
      <c r="P544" s="226"/>
      <c r="Q544" s="226"/>
      <c r="R544" s="226"/>
      <c r="S544" s="226"/>
      <c r="T544" s="227"/>
      <c r="AT544" s="228" t="s">
        <v>173</v>
      </c>
      <c r="AU544" s="228" t="s">
        <v>94</v>
      </c>
      <c r="AV544" s="14" t="s">
        <v>94</v>
      </c>
      <c r="AW544" s="14" t="s">
        <v>29</v>
      </c>
      <c r="AX544" s="14" t="s">
        <v>73</v>
      </c>
      <c r="AY544" s="228" t="s">
        <v>165</v>
      </c>
    </row>
    <row r="545" spans="1:65" s="15" customFormat="1" ht="11.25">
      <c r="B545" s="229"/>
      <c r="C545" s="230"/>
      <c r="D545" s="211" t="s">
        <v>173</v>
      </c>
      <c r="E545" s="231" t="s">
        <v>1</v>
      </c>
      <c r="F545" s="232" t="s">
        <v>176</v>
      </c>
      <c r="G545" s="230"/>
      <c r="H545" s="233">
        <v>18.46</v>
      </c>
      <c r="I545" s="230"/>
      <c r="J545" s="230"/>
      <c r="K545" s="230"/>
      <c r="L545" s="234"/>
      <c r="M545" s="235"/>
      <c r="N545" s="236"/>
      <c r="O545" s="236"/>
      <c r="P545" s="236"/>
      <c r="Q545" s="236"/>
      <c r="R545" s="236"/>
      <c r="S545" s="236"/>
      <c r="T545" s="237"/>
      <c r="AT545" s="238" t="s">
        <v>173</v>
      </c>
      <c r="AU545" s="238" t="s">
        <v>94</v>
      </c>
      <c r="AV545" s="15" t="s">
        <v>171</v>
      </c>
      <c r="AW545" s="15" t="s">
        <v>29</v>
      </c>
      <c r="AX545" s="15" t="s">
        <v>81</v>
      </c>
      <c r="AY545" s="238" t="s">
        <v>165</v>
      </c>
    </row>
    <row r="546" spans="1:65" s="2" customFormat="1" ht="33" customHeight="1">
      <c r="A546" s="31"/>
      <c r="B546" s="32"/>
      <c r="C546" s="196" t="s">
        <v>602</v>
      </c>
      <c r="D546" s="196" t="s">
        <v>167</v>
      </c>
      <c r="E546" s="197" t="s">
        <v>987</v>
      </c>
      <c r="F546" s="198" t="s">
        <v>988</v>
      </c>
      <c r="G546" s="199" t="s">
        <v>170</v>
      </c>
      <c r="H546" s="200">
        <v>12.516</v>
      </c>
      <c r="I546" s="201">
        <v>27.85</v>
      </c>
      <c r="J546" s="201">
        <f>ROUND(I546*H546,2)</f>
        <v>348.57</v>
      </c>
      <c r="K546" s="202"/>
      <c r="L546" s="36"/>
      <c r="M546" s="203" t="s">
        <v>1</v>
      </c>
      <c r="N546" s="204" t="s">
        <v>39</v>
      </c>
      <c r="O546" s="205">
        <v>0.45400000000000001</v>
      </c>
      <c r="P546" s="205">
        <f>O546*H546</f>
        <v>5.682264</v>
      </c>
      <c r="Q546" s="205">
        <v>4.5300000000000002E-3</v>
      </c>
      <c r="R546" s="205">
        <f>Q546*H546</f>
        <v>5.6697480000000001E-2</v>
      </c>
      <c r="S546" s="205">
        <v>0</v>
      </c>
      <c r="T546" s="206">
        <f>S546*H546</f>
        <v>0</v>
      </c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R546" s="207" t="s">
        <v>257</v>
      </c>
      <c r="AT546" s="207" t="s">
        <v>167</v>
      </c>
      <c r="AU546" s="207" t="s">
        <v>94</v>
      </c>
      <c r="AY546" s="17" t="s">
        <v>165</v>
      </c>
      <c r="BE546" s="208">
        <f>IF(N546="základná",J546,0)</f>
        <v>0</v>
      </c>
      <c r="BF546" s="208">
        <f>IF(N546="znížená",J546,0)</f>
        <v>348.57</v>
      </c>
      <c r="BG546" s="208">
        <f>IF(N546="zákl. prenesená",J546,0)</f>
        <v>0</v>
      </c>
      <c r="BH546" s="208">
        <f>IF(N546="zníž. prenesená",J546,0)</f>
        <v>0</v>
      </c>
      <c r="BI546" s="208">
        <f>IF(N546="nulová",J546,0)</f>
        <v>0</v>
      </c>
      <c r="BJ546" s="17" t="s">
        <v>94</v>
      </c>
      <c r="BK546" s="208">
        <f>ROUND(I546*H546,2)</f>
        <v>348.57</v>
      </c>
      <c r="BL546" s="17" t="s">
        <v>257</v>
      </c>
      <c r="BM546" s="207" t="s">
        <v>989</v>
      </c>
    </row>
    <row r="547" spans="1:65" s="13" customFormat="1" ht="11.25">
      <c r="B547" s="209"/>
      <c r="C547" s="210"/>
      <c r="D547" s="211" t="s">
        <v>173</v>
      </c>
      <c r="E547" s="212" t="s">
        <v>1</v>
      </c>
      <c r="F547" s="213" t="s">
        <v>253</v>
      </c>
      <c r="G547" s="210"/>
      <c r="H547" s="212" t="s">
        <v>1</v>
      </c>
      <c r="I547" s="210"/>
      <c r="J547" s="210"/>
      <c r="K547" s="210"/>
      <c r="L547" s="214"/>
      <c r="M547" s="215"/>
      <c r="N547" s="216"/>
      <c r="O547" s="216"/>
      <c r="P547" s="216"/>
      <c r="Q547" s="216"/>
      <c r="R547" s="216"/>
      <c r="S547" s="216"/>
      <c r="T547" s="217"/>
      <c r="AT547" s="218" t="s">
        <v>173</v>
      </c>
      <c r="AU547" s="218" t="s">
        <v>94</v>
      </c>
      <c r="AV547" s="13" t="s">
        <v>81</v>
      </c>
      <c r="AW547" s="13" t="s">
        <v>29</v>
      </c>
      <c r="AX547" s="13" t="s">
        <v>73</v>
      </c>
      <c r="AY547" s="218" t="s">
        <v>165</v>
      </c>
    </row>
    <row r="548" spans="1:65" s="14" customFormat="1" ht="11.25">
      <c r="B548" s="219"/>
      <c r="C548" s="220"/>
      <c r="D548" s="211" t="s">
        <v>173</v>
      </c>
      <c r="E548" s="221" t="s">
        <v>1</v>
      </c>
      <c r="F548" s="222" t="s">
        <v>990</v>
      </c>
      <c r="G548" s="220"/>
      <c r="H548" s="223">
        <v>11.634</v>
      </c>
      <c r="I548" s="220"/>
      <c r="J548" s="220"/>
      <c r="K548" s="220"/>
      <c r="L548" s="224"/>
      <c r="M548" s="225"/>
      <c r="N548" s="226"/>
      <c r="O548" s="226"/>
      <c r="P548" s="226"/>
      <c r="Q548" s="226"/>
      <c r="R548" s="226"/>
      <c r="S548" s="226"/>
      <c r="T548" s="227"/>
      <c r="AT548" s="228" t="s">
        <v>173</v>
      </c>
      <c r="AU548" s="228" t="s">
        <v>94</v>
      </c>
      <c r="AV548" s="14" t="s">
        <v>94</v>
      </c>
      <c r="AW548" s="14" t="s">
        <v>29</v>
      </c>
      <c r="AX548" s="14" t="s">
        <v>73</v>
      </c>
      <c r="AY548" s="228" t="s">
        <v>165</v>
      </c>
    </row>
    <row r="549" spans="1:65" s="13" customFormat="1" ht="11.25">
      <c r="B549" s="209"/>
      <c r="C549" s="210"/>
      <c r="D549" s="211" t="s">
        <v>173</v>
      </c>
      <c r="E549" s="212" t="s">
        <v>1</v>
      </c>
      <c r="F549" s="213" t="s">
        <v>991</v>
      </c>
      <c r="G549" s="210"/>
      <c r="H549" s="212" t="s">
        <v>1</v>
      </c>
      <c r="I549" s="210"/>
      <c r="J549" s="210"/>
      <c r="K549" s="210"/>
      <c r="L549" s="214"/>
      <c r="M549" s="215"/>
      <c r="N549" s="216"/>
      <c r="O549" s="216"/>
      <c r="P549" s="216"/>
      <c r="Q549" s="216"/>
      <c r="R549" s="216"/>
      <c r="S549" s="216"/>
      <c r="T549" s="217"/>
      <c r="AT549" s="218" t="s">
        <v>173</v>
      </c>
      <c r="AU549" s="218" t="s">
        <v>94</v>
      </c>
      <c r="AV549" s="13" t="s">
        <v>81</v>
      </c>
      <c r="AW549" s="13" t="s">
        <v>29</v>
      </c>
      <c r="AX549" s="13" t="s">
        <v>73</v>
      </c>
      <c r="AY549" s="218" t="s">
        <v>165</v>
      </c>
    </row>
    <row r="550" spans="1:65" s="14" customFormat="1" ht="11.25">
      <c r="B550" s="219"/>
      <c r="C550" s="220"/>
      <c r="D550" s="211" t="s">
        <v>173</v>
      </c>
      <c r="E550" s="221" t="s">
        <v>1</v>
      </c>
      <c r="F550" s="222" t="s">
        <v>992</v>
      </c>
      <c r="G550" s="220"/>
      <c r="H550" s="223">
        <v>0.88200000000000001</v>
      </c>
      <c r="I550" s="220"/>
      <c r="J550" s="220"/>
      <c r="K550" s="220"/>
      <c r="L550" s="224"/>
      <c r="M550" s="225"/>
      <c r="N550" s="226"/>
      <c r="O550" s="226"/>
      <c r="P550" s="226"/>
      <c r="Q550" s="226"/>
      <c r="R550" s="226"/>
      <c r="S550" s="226"/>
      <c r="T550" s="227"/>
      <c r="AT550" s="228" t="s">
        <v>173</v>
      </c>
      <c r="AU550" s="228" t="s">
        <v>94</v>
      </c>
      <c r="AV550" s="14" t="s">
        <v>94</v>
      </c>
      <c r="AW550" s="14" t="s">
        <v>29</v>
      </c>
      <c r="AX550" s="14" t="s">
        <v>73</v>
      </c>
      <c r="AY550" s="228" t="s">
        <v>165</v>
      </c>
    </row>
    <row r="551" spans="1:65" s="15" customFormat="1" ht="11.25">
      <c r="B551" s="229"/>
      <c r="C551" s="230"/>
      <c r="D551" s="211" t="s">
        <v>173</v>
      </c>
      <c r="E551" s="231" t="s">
        <v>1</v>
      </c>
      <c r="F551" s="232" t="s">
        <v>176</v>
      </c>
      <c r="G551" s="230"/>
      <c r="H551" s="233">
        <v>12.516</v>
      </c>
      <c r="I551" s="230"/>
      <c r="J551" s="230"/>
      <c r="K551" s="230"/>
      <c r="L551" s="234"/>
      <c r="M551" s="235"/>
      <c r="N551" s="236"/>
      <c r="O551" s="236"/>
      <c r="P551" s="236"/>
      <c r="Q551" s="236"/>
      <c r="R551" s="236"/>
      <c r="S551" s="236"/>
      <c r="T551" s="237"/>
      <c r="AT551" s="238" t="s">
        <v>173</v>
      </c>
      <c r="AU551" s="238" t="s">
        <v>94</v>
      </c>
      <c r="AV551" s="15" t="s">
        <v>171</v>
      </c>
      <c r="AW551" s="15" t="s">
        <v>29</v>
      </c>
      <c r="AX551" s="15" t="s">
        <v>81</v>
      </c>
      <c r="AY551" s="238" t="s">
        <v>165</v>
      </c>
    </row>
    <row r="552" spans="1:65" s="2" customFormat="1" ht="44.25" customHeight="1">
      <c r="A552" s="31"/>
      <c r="B552" s="32"/>
      <c r="C552" s="196" t="s">
        <v>611</v>
      </c>
      <c r="D552" s="196" t="s">
        <v>167</v>
      </c>
      <c r="E552" s="197" t="s">
        <v>993</v>
      </c>
      <c r="F552" s="198" t="s">
        <v>994</v>
      </c>
      <c r="G552" s="199" t="s">
        <v>170</v>
      </c>
      <c r="H552" s="200">
        <v>265.26400000000001</v>
      </c>
      <c r="I552" s="201">
        <v>28.12</v>
      </c>
      <c r="J552" s="201">
        <f>ROUND(I552*H552,2)</f>
        <v>7459.22</v>
      </c>
      <c r="K552" s="202"/>
      <c r="L552" s="36"/>
      <c r="M552" s="203" t="s">
        <v>1</v>
      </c>
      <c r="N552" s="204" t="s">
        <v>39</v>
      </c>
      <c r="O552" s="205">
        <v>0.45400000000000001</v>
      </c>
      <c r="P552" s="205">
        <f>O552*H552</f>
        <v>120.42985600000002</v>
      </c>
      <c r="Q552" s="205">
        <v>4.5300000000000002E-3</v>
      </c>
      <c r="R552" s="205">
        <f>Q552*H552</f>
        <v>1.20164592</v>
      </c>
      <c r="S552" s="205">
        <v>0</v>
      </c>
      <c r="T552" s="206">
        <f>S552*H552</f>
        <v>0</v>
      </c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R552" s="207" t="s">
        <v>257</v>
      </c>
      <c r="AT552" s="207" t="s">
        <v>167</v>
      </c>
      <c r="AU552" s="207" t="s">
        <v>94</v>
      </c>
      <c r="AY552" s="17" t="s">
        <v>165</v>
      </c>
      <c r="BE552" s="208">
        <f>IF(N552="základná",J552,0)</f>
        <v>0</v>
      </c>
      <c r="BF552" s="208">
        <f>IF(N552="znížená",J552,0)</f>
        <v>7459.22</v>
      </c>
      <c r="BG552" s="208">
        <f>IF(N552="zákl. prenesená",J552,0)</f>
        <v>0</v>
      </c>
      <c r="BH552" s="208">
        <f>IF(N552="zníž. prenesená",J552,0)</f>
        <v>0</v>
      </c>
      <c r="BI552" s="208">
        <f>IF(N552="nulová",J552,0)</f>
        <v>0</v>
      </c>
      <c r="BJ552" s="17" t="s">
        <v>94</v>
      </c>
      <c r="BK552" s="208">
        <f>ROUND(I552*H552,2)</f>
        <v>7459.22</v>
      </c>
      <c r="BL552" s="17" t="s">
        <v>257</v>
      </c>
      <c r="BM552" s="207" t="s">
        <v>995</v>
      </c>
    </row>
    <row r="553" spans="1:65" s="13" customFormat="1" ht="11.25">
      <c r="B553" s="209"/>
      <c r="C553" s="210"/>
      <c r="D553" s="211" t="s">
        <v>173</v>
      </c>
      <c r="E553" s="212" t="s">
        <v>1</v>
      </c>
      <c r="F553" s="213" t="s">
        <v>291</v>
      </c>
      <c r="G553" s="210"/>
      <c r="H553" s="212" t="s">
        <v>1</v>
      </c>
      <c r="I553" s="210"/>
      <c r="J553" s="210"/>
      <c r="K553" s="210"/>
      <c r="L553" s="214"/>
      <c r="M553" s="215"/>
      <c r="N553" s="216"/>
      <c r="O553" s="216"/>
      <c r="P553" s="216"/>
      <c r="Q553" s="216"/>
      <c r="R553" s="216"/>
      <c r="S553" s="216"/>
      <c r="T553" s="217"/>
      <c r="AT553" s="218" t="s">
        <v>173</v>
      </c>
      <c r="AU553" s="218" t="s">
        <v>94</v>
      </c>
      <c r="AV553" s="13" t="s">
        <v>81</v>
      </c>
      <c r="AW553" s="13" t="s">
        <v>29</v>
      </c>
      <c r="AX553" s="13" t="s">
        <v>73</v>
      </c>
      <c r="AY553" s="218" t="s">
        <v>165</v>
      </c>
    </row>
    <row r="554" spans="1:65" s="14" customFormat="1" ht="22.5">
      <c r="B554" s="219"/>
      <c r="C554" s="220"/>
      <c r="D554" s="211" t="s">
        <v>173</v>
      </c>
      <c r="E554" s="221" t="s">
        <v>1</v>
      </c>
      <c r="F554" s="222" t="s">
        <v>770</v>
      </c>
      <c r="G554" s="220"/>
      <c r="H554" s="223">
        <v>94.286000000000001</v>
      </c>
      <c r="I554" s="220"/>
      <c r="J554" s="220"/>
      <c r="K554" s="220"/>
      <c r="L554" s="224"/>
      <c r="M554" s="225"/>
      <c r="N554" s="226"/>
      <c r="O554" s="226"/>
      <c r="P554" s="226"/>
      <c r="Q554" s="226"/>
      <c r="R554" s="226"/>
      <c r="S554" s="226"/>
      <c r="T554" s="227"/>
      <c r="AT554" s="228" t="s">
        <v>173</v>
      </c>
      <c r="AU554" s="228" t="s">
        <v>94</v>
      </c>
      <c r="AV554" s="14" t="s">
        <v>94</v>
      </c>
      <c r="AW554" s="14" t="s">
        <v>29</v>
      </c>
      <c r="AX554" s="14" t="s">
        <v>73</v>
      </c>
      <c r="AY554" s="228" t="s">
        <v>165</v>
      </c>
    </row>
    <row r="555" spans="1:65" s="14" customFormat="1" ht="11.25">
      <c r="B555" s="219"/>
      <c r="C555" s="220"/>
      <c r="D555" s="211" t="s">
        <v>173</v>
      </c>
      <c r="E555" s="221" t="s">
        <v>1</v>
      </c>
      <c r="F555" s="222" t="s">
        <v>771</v>
      </c>
      <c r="G555" s="220"/>
      <c r="H555" s="223">
        <v>14.343999999999999</v>
      </c>
      <c r="I555" s="220"/>
      <c r="J555" s="220"/>
      <c r="K555" s="220"/>
      <c r="L555" s="224"/>
      <c r="M555" s="225"/>
      <c r="N555" s="226"/>
      <c r="O555" s="226"/>
      <c r="P555" s="226"/>
      <c r="Q555" s="226"/>
      <c r="R555" s="226"/>
      <c r="S555" s="226"/>
      <c r="T555" s="227"/>
      <c r="AT555" s="228" t="s">
        <v>173</v>
      </c>
      <c r="AU555" s="228" t="s">
        <v>94</v>
      </c>
      <c r="AV555" s="14" t="s">
        <v>94</v>
      </c>
      <c r="AW555" s="14" t="s">
        <v>29</v>
      </c>
      <c r="AX555" s="14" t="s">
        <v>73</v>
      </c>
      <c r="AY555" s="228" t="s">
        <v>165</v>
      </c>
    </row>
    <row r="556" spans="1:65" s="14" customFormat="1" ht="11.25">
      <c r="B556" s="219"/>
      <c r="C556" s="220"/>
      <c r="D556" s="211" t="s">
        <v>173</v>
      </c>
      <c r="E556" s="221" t="s">
        <v>1</v>
      </c>
      <c r="F556" s="222" t="s">
        <v>772</v>
      </c>
      <c r="G556" s="220"/>
      <c r="H556" s="223">
        <v>44.850999999999999</v>
      </c>
      <c r="I556" s="220"/>
      <c r="J556" s="220"/>
      <c r="K556" s="220"/>
      <c r="L556" s="224"/>
      <c r="M556" s="225"/>
      <c r="N556" s="226"/>
      <c r="O556" s="226"/>
      <c r="P556" s="226"/>
      <c r="Q556" s="226"/>
      <c r="R556" s="226"/>
      <c r="S556" s="226"/>
      <c r="T556" s="227"/>
      <c r="AT556" s="228" t="s">
        <v>173</v>
      </c>
      <c r="AU556" s="228" t="s">
        <v>94</v>
      </c>
      <c r="AV556" s="14" t="s">
        <v>94</v>
      </c>
      <c r="AW556" s="14" t="s">
        <v>29</v>
      </c>
      <c r="AX556" s="14" t="s">
        <v>73</v>
      </c>
      <c r="AY556" s="228" t="s">
        <v>165</v>
      </c>
    </row>
    <row r="557" spans="1:65" s="14" customFormat="1" ht="22.5">
      <c r="B557" s="219"/>
      <c r="C557" s="220"/>
      <c r="D557" s="211" t="s">
        <v>173</v>
      </c>
      <c r="E557" s="221" t="s">
        <v>1</v>
      </c>
      <c r="F557" s="222" t="s">
        <v>773</v>
      </c>
      <c r="G557" s="220"/>
      <c r="H557" s="223">
        <v>103.69</v>
      </c>
      <c r="I557" s="220"/>
      <c r="J557" s="220"/>
      <c r="K557" s="220"/>
      <c r="L557" s="224"/>
      <c r="M557" s="225"/>
      <c r="N557" s="226"/>
      <c r="O557" s="226"/>
      <c r="P557" s="226"/>
      <c r="Q557" s="226"/>
      <c r="R557" s="226"/>
      <c r="S557" s="226"/>
      <c r="T557" s="227"/>
      <c r="AT557" s="228" t="s">
        <v>173</v>
      </c>
      <c r="AU557" s="228" t="s">
        <v>94</v>
      </c>
      <c r="AV557" s="14" t="s">
        <v>94</v>
      </c>
      <c r="AW557" s="14" t="s">
        <v>29</v>
      </c>
      <c r="AX557" s="14" t="s">
        <v>73</v>
      </c>
      <c r="AY557" s="228" t="s">
        <v>165</v>
      </c>
    </row>
    <row r="558" spans="1:65" s="14" customFormat="1" ht="11.25">
      <c r="B558" s="219"/>
      <c r="C558" s="220"/>
      <c r="D558" s="211" t="s">
        <v>173</v>
      </c>
      <c r="E558" s="221" t="s">
        <v>1</v>
      </c>
      <c r="F558" s="222" t="s">
        <v>774</v>
      </c>
      <c r="G558" s="220"/>
      <c r="H558" s="223">
        <v>8.093</v>
      </c>
      <c r="I558" s="220"/>
      <c r="J558" s="220"/>
      <c r="K558" s="220"/>
      <c r="L558" s="224"/>
      <c r="M558" s="225"/>
      <c r="N558" s="226"/>
      <c r="O558" s="226"/>
      <c r="P558" s="226"/>
      <c r="Q558" s="226"/>
      <c r="R558" s="226"/>
      <c r="S558" s="226"/>
      <c r="T558" s="227"/>
      <c r="AT558" s="228" t="s">
        <v>173</v>
      </c>
      <c r="AU558" s="228" t="s">
        <v>94</v>
      </c>
      <c r="AV558" s="14" t="s">
        <v>94</v>
      </c>
      <c r="AW558" s="14" t="s">
        <v>29</v>
      </c>
      <c r="AX558" s="14" t="s">
        <v>73</v>
      </c>
      <c r="AY558" s="228" t="s">
        <v>165</v>
      </c>
    </row>
    <row r="559" spans="1:65" s="15" customFormat="1" ht="11.25">
      <c r="B559" s="229"/>
      <c r="C559" s="230"/>
      <c r="D559" s="211" t="s">
        <v>173</v>
      </c>
      <c r="E559" s="231" t="s">
        <v>1</v>
      </c>
      <c r="F559" s="232" t="s">
        <v>176</v>
      </c>
      <c r="G559" s="230"/>
      <c r="H559" s="233">
        <v>265.26400000000001</v>
      </c>
      <c r="I559" s="230"/>
      <c r="J559" s="230"/>
      <c r="K559" s="230"/>
      <c r="L559" s="234"/>
      <c r="M559" s="235"/>
      <c r="N559" s="236"/>
      <c r="O559" s="236"/>
      <c r="P559" s="236"/>
      <c r="Q559" s="236"/>
      <c r="R559" s="236"/>
      <c r="S559" s="236"/>
      <c r="T559" s="237"/>
      <c r="AT559" s="238" t="s">
        <v>173</v>
      </c>
      <c r="AU559" s="238" t="s">
        <v>94</v>
      </c>
      <c r="AV559" s="15" t="s">
        <v>171</v>
      </c>
      <c r="AW559" s="15" t="s">
        <v>29</v>
      </c>
      <c r="AX559" s="15" t="s">
        <v>81</v>
      </c>
      <c r="AY559" s="238" t="s">
        <v>165</v>
      </c>
    </row>
    <row r="560" spans="1:65" s="2" customFormat="1" ht="24.2" customHeight="1">
      <c r="A560" s="31"/>
      <c r="B560" s="32"/>
      <c r="C560" s="196" t="s">
        <v>619</v>
      </c>
      <c r="D560" s="196" t="s">
        <v>167</v>
      </c>
      <c r="E560" s="197" t="s">
        <v>996</v>
      </c>
      <c r="F560" s="198" t="s">
        <v>997</v>
      </c>
      <c r="G560" s="199" t="s">
        <v>631</v>
      </c>
      <c r="H560" s="200">
        <v>146.55099999999999</v>
      </c>
      <c r="I560" s="201">
        <v>2.6</v>
      </c>
      <c r="J560" s="201">
        <f>ROUND(I560*H560,2)</f>
        <v>381.03</v>
      </c>
      <c r="K560" s="202"/>
      <c r="L560" s="36"/>
      <c r="M560" s="203" t="s">
        <v>1</v>
      </c>
      <c r="N560" s="204" t="s">
        <v>39</v>
      </c>
      <c r="O560" s="205">
        <v>0</v>
      </c>
      <c r="P560" s="205">
        <f>O560*H560</f>
        <v>0</v>
      </c>
      <c r="Q560" s="205">
        <v>0</v>
      </c>
      <c r="R560" s="205">
        <f>Q560*H560</f>
        <v>0</v>
      </c>
      <c r="S560" s="205">
        <v>0</v>
      </c>
      <c r="T560" s="206">
        <f>S560*H560</f>
        <v>0</v>
      </c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R560" s="207" t="s">
        <v>257</v>
      </c>
      <c r="AT560" s="207" t="s">
        <v>167</v>
      </c>
      <c r="AU560" s="207" t="s">
        <v>94</v>
      </c>
      <c r="AY560" s="17" t="s">
        <v>165</v>
      </c>
      <c r="BE560" s="208">
        <f>IF(N560="základná",J560,0)</f>
        <v>0</v>
      </c>
      <c r="BF560" s="208">
        <f>IF(N560="znížená",J560,0)</f>
        <v>381.03</v>
      </c>
      <c r="BG560" s="208">
        <f>IF(N560="zákl. prenesená",J560,0)</f>
        <v>0</v>
      </c>
      <c r="BH560" s="208">
        <f>IF(N560="zníž. prenesená",J560,0)</f>
        <v>0</v>
      </c>
      <c r="BI560" s="208">
        <f>IF(N560="nulová",J560,0)</f>
        <v>0</v>
      </c>
      <c r="BJ560" s="17" t="s">
        <v>94</v>
      </c>
      <c r="BK560" s="208">
        <f>ROUND(I560*H560,2)</f>
        <v>381.03</v>
      </c>
      <c r="BL560" s="17" t="s">
        <v>257</v>
      </c>
      <c r="BM560" s="207" t="s">
        <v>998</v>
      </c>
    </row>
    <row r="561" spans="1:65" s="12" customFormat="1" ht="22.9" customHeight="1">
      <c r="B561" s="181"/>
      <c r="C561" s="182"/>
      <c r="D561" s="183" t="s">
        <v>72</v>
      </c>
      <c r="E561" s="194" t="s">
        <v>999</v>
      </c>
      <c r="F561" s="194" t="s">
        <v>1000</v>
      </c>
      <c r="G561" s="182"/>
      <c r="H561" s="182"/>
      <c r="I561" s="182"/>
      <c r="J561" s="195">
        <f>BK561</f>
        <v>4105.76</v>
      </c>
      <c r="K561" s="182"/>
      <c r="L561" s="186"/>
      <c r="M561" s="187"/>
      <c r="N561" s="188"/>
      <c r="O561" s="188"/>
      <c r="P561" s="189">
        <f>SUM(P562:P597)</f>
        <v>73.624933500000012</v>
      </c>
      <c r="Q561" s="188"/>
      <c r="R561" s="189">
        <f>SUM(R562:R597)</f>
        <v>0.78968262459999994</v>
      </c>
      <c r="S561" s="188"/>
      <c r="T561" s="190">
        <f>SUM(T562:T597)</f>
        <v>0</v>
      </c>
      <c r="AR561" s="191" t="s">
        <v>94</v>
      </c>
      <c r="AT561" s="192" t="s">
        <v>72</v>
      </c>
      <c r="AU561" s="192" t="s">
        <v>81</v>
      </c>
      <c r="AY561" s="191" t="s">
        <v>165</v>
      </c>
      <c r="BK561" s="193">
        <f>SUM(BK562:BK597)</f>
        <v>4105.76</v>
      </c>
    </row>
    <row r="562" spans="1:65" s="2" customFormat="1" ht="37.9" customHeight="1">
      <c r="A562" s="31"/>
      <c r="B562" s="32"/>
      <c r="C562" s="196" t="s">
        <v>623</v>
      </c>
      <c r="D562" s="196" t="s">
        <v>167</v>
      </c>
      <c r="E562" s="197" t="s">
        <v>1001</v>
      </c>
      <c r="F562" s="198" t="s">
        <v>1002</v>
      </c>
      <c r="G562" s="199" t="s">
        <v>170</v>
      </c>
      <c r="H562" s="200">
        <v>105.675</v>
      </c>
      <c r="I562" s="201">
        <v>6.2</v>
      </c>
      <c r="J562" s="201">
        <f>ROUND(I562*H562,2)</f>
        <v>655.19000000000005</v>
      </c>
      <c r="K562" s="202"/>
      <c r="L562" s="36"/>
      <c r="M562" s="203" t="s">
        <v>1</v>
      </c>
      <c r="N562" s="204" t="s">
        <v>39</v>
      </c>
      <c r="O562" s="205">
        <v>0.24399999999999999</v>
      </c>
      <c r="P562" s="205">
        <f>O562*H562</f>
        <v>25.784699999999997</v>
      </c>
      <c r="Q562" s="205">
        <v>0</v>
      </c>
      <c r="R562" s="205">
        <f>Q562*H562</f>
        <v>0</v>
      </c>
      <c r="S562" s="205">
        <v>0</v>
      </c>
      <c r="T562" s="206">
        <f>S562*H562</f>
        <v>0</v>
      </c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R562" s="207" t="s">
        <v>257</v>
      </c>
      <c r="AT562" s="207" t="s">
        <v>167</v>
      </c>
      <c r="AU562" s="207" t="s">
        <v>94</v>
      </c>
      <c r="AY562" s="17" t="s">
        <v>165</v>
      </c>
      <c r="BE562" s="208">
        <f>IF(N562="základná",J562,0)</f>
        <v>0</v>
      </c>
      <c r="BF562" s="208">
        <f>IF(N562="znížená",J562,0)</f>
        <v>655.19000000000005</v>
      </c>
      <c r="BG562" s="208">
        <f>IF(N562="zákl. prenesená",J562,0)</f>
        <v>0</v>
      </c>
      <c r="BH562" s="208">
        <f>IF(N562="zníž. prenesená",J562,0)</f>
        <v>0</v>
      </c>
      <c r="BI562" s="208">
        <f>IF(N562="nulová",J562,0)</f>
        <v>0</v>
      </c>
      <c r="BJ562" s="17" t="s">
        <v>94</v>
      </c>
      <c r="BK562" s="208">
        <f>ROUND(I562*H562,2)</f>
        <v>655.19000000000005</v>
      </c>
      <c r="BL562" s="17" t="s">
        <v>257</v>
      </c>
      <c r="BM562" s="207" t="s">
        <v>1003</v>
      </c>
    </row>
    <row r="563" spans="1:65" s="13" customFormat="1" ht="11.25">
      <c r="B563" s="209"/>
      <c r="C563" s="210"/>
      <c r="D563" s="211" t="s">
        <v>173</v>
      </c>
      <c r="E563" s="212" t="s">
        <v>1</v>
      </c>
      <c r="F563" s="213" t="s">
        <v>1004</v>
      </c>
      <c r="G563" s="210"/>
      <c r="H563" s="212" t="s">
        <v>1</v>
      </c>
      <c r="I563" s="210"/>
      <c r="J563" s="210"/>
      <c r="K563" s="210"/>
      <c r="L563" s="214"/>
      <c r="M563" s="215"/>
      <c r="N563" s="216"/>
      <c r="O563" s="216"/>
      <c r="P563" s="216"/>
      <c r="Q563" s="216"/>
      <c r="R563" s="216"/>
      <c r="S563" s="216"/>
      <c r="T563" s="217"/>
      <c r="AT563" s="218" t="s">
        <v>173</v>
      </c>
      <c r="AU563" s="218" t="s">
        <v>94</v>
      </c>
      <c r="AV563" s="13" t="s">
        <v>81</v>
      </c>
      <c r="AW563" s="13" t="s">
        <v>29</v>
      </c>
      <c r="AX563" s="13" t="s">
        <v>73</v>
      </c>
      <c r="AY563" s="218" t="s">
        <v>165</v>
      </c>
    </row>
    <row r="564" spans="1:65" s="14" customFormat="1" ht="11.25">
      <c r="B564" s="219"/>
      <c r="C564" s="220"/>
      <c r="D564" s="211" t="s">
        <v>173</v>
      </c>
      <c r="E564" s="221" t="s">
        <v>1</v>
      </c>
      <c r="F564" s="222" t="s">
        <v>1005</v>
      </c>
      <c r="G564" s="220"/>
      <c r="H564" s="223">
        <v>88.2</v>
      </c>
      <c r="I564" s="220"/>
      <c r="J564" s="220"/>
      <c r="K564" s="220"/>
      <c r="L564" s="224"/>
      <c r="M564" s="225"/>
      <c r="N564" s="226"/>
      <c r="O564" s="226"/>
      <c r="P564" s="226"/>
      <c r="Q564" s="226"/>
      <c r="R564" s="226"/>
      <c r="S564" s="226"/>
      <c r="T564" s="227"/>
      <c r="AT564" s="228" t="s">
        <v>173</v>
      </c>
      <c r="AU564" s="228" t="s">
        <v>94</v>
      </c>
      <c r="AV564" s="14" t="s">
        <v>94</v>
      </c>
      <c r="AW564" s="14" t="s">
        <v>29</v>
      </c>
      <c r="AX564" s="14" t="s">
        <v>73</v>
      </c>
      <c r="AY564" s="228" t="s">
        <v>165</v>
      </c>
    </row>
    <row r="565" spans="1:65" s="13" customFormat="1" ht="11.25">
      <c r="B565" s="209"/>
      <c r="C565" s="210"/>
      <c r="D565" s="211" t="s">
        <v>173</v>
      </c>
      <c r="E565" s="212" t="s">
        <v>1</v>
      </c>
      <c r="F565" s="213" t="s">
        <v>1006</v>
      </c>
      <c r="G565" s="210"/>
      <c r="H565" s="212" t="s">
        <v>1</v>
      </c>
      <c r="I565" s="210"/>
      <c r="J565" s="210"/>
      <c r="K565" s="210"/>
      <c r="L565" s="214"/>
      <c r="M565" s="215"/>
      <c r="N565" s="216"/>
      <c r="O565" s="216"/>
      <c r="P565" s="216"/>
      <c r="Q565" s="216"/>
      <c r="R565" s="216"/>
      <c r="S565" s="216"/>
      <c r="T565" s="217"/>
      <c r="AT565" s="218" t="s">
        <v>173</v>
      </c>
      <c r="AU565" s="218" t="s">
        <v>94</v>
      </c>
      <c r="AV565" s="13" t="s">
        <v>81</v>
      </c>
      <c r="AW565" s="13" t="s">
        <v>29</v>
      </c>
      <c r="AX565" s="13" t="s">
        <v>73</v>
      </c>
      <c r="AY565" s="218" t="s">
        <v>165</v>
      </c>
    </row>
    <row r="566" spans="1:65" s="14" customFormat="1" ht="11.25">
      <c r="B566" s="219"/>
      <c r="C566" s="220"/>
      <c r="D566" s="211" t="s">
        <v>173</v>
      </c>
      <c r="E566" s="221" t="s">
        <v>1</v>
      </c>
      <c r="F566" s="222" t="s">
        <v>1007</v>
      </c>
      <c r="G566" s="220"/>
      <c r="H566" s="223">
        <v>13.849</v>
      </c>
      <c r="I566" s="220"/>
      <c r="J566" s="220"/>
      <c r="K566" s="220"/>
      <c r="L566" s="224"/>
      <c r="M566" s="225"/>
      <c r="N566" s="226"/>
      <c r="O566" s="226"/>
      <c r="P566" s="226"/>
      <c r="Q566" s="226"/>
      <c r="R566" s="226"/>
      <c r="S566" s="226"/>
      <c r="T566" s="227"/>
      <c r="AT566" s="228" t="s">
        <v>173</v>
      </c>
      <c r="AU566" s="228" t="s">
        <v>94</v>
      </c>
      <c r="AV566" s="14" t="s">
        <v>94</v>
      </c>
      <c r="AW566" s="14" t="s">
        <v>29</v>
      </c>
      <c r="AX566" s="14" t="s">
        <v>73</v>
      </c>
      <c r="AY566" s="228" t="s">
        <v>165</v>
      </c>
    </row>
    <row r="567" spans="1:65" s="14" customFormat="1" ht="11.25">
      <c r="B567" s="219"/>
      <c r="C567" s="220"/>
      <c r="D567" s="211" t="s">
        <v>173</v>
      </c>
      <c r="E567" s="221" t="s">
        <v>1</v>
      </c>
      <c r="F567" s="222" t="s">
        <v>1008</v>
      </c>
      <c r="G567" s="220"/>
      <c r="H567" s="223">
        <v>3.6259999999999999</v>
      </c>
      <c r="I567" s="220"/>
      <c r="J567" s="220"/>
      <c r="K567" s="220"/>
      <c r="L567" s="224"/>
      <c r="M567" s="225"/>
      <c r="N567" s="226"/>
      <c r="O567" s="226"/>
      <c r="P567" s="226"/>
      <c r="Q567" s="226"/>
      <c r="R567" s="226"/>
      <c r="S567" s="226"/>
      <c r="T567" s="227"/>
      <c r="AT567" s="228" t="s">
        <v>173</v>
      </c>
      <c r="AU567" s="228" t="s">
        <v>94</v>
      </c>
      <c r="AV567" s="14" t="s">
        <v>94</v>
      </c>
      <c r="AW567" s="14" t="s">
        <v>29</v>
      </c>
      <c r="AX567" s="14" t="s">
        <v>73</v>
      </c>
      <c r="AY567" s="228" t="s">
        <v>165</v>
      </c>
    </row>
    <row r="568" spans="1:65" s="15" customFormat="1" ht="11.25">
      <c r="B568" s="229"/>
      <c r="C568" s="230"/>
      <c r="D568" s="211" t="s">
        <v>173</v>
      </c>
      <c r="E568" s="231" t="s">
        <v>1</v>
      </c>
      <c r="F568" s="232" t="s">
        <v>176</v>
      </c>
      <c r="G568" s="230"/>
      <c r="H568" s="233">
        <v>105.67500000000001</v>
      </c>
      <c r="I568" s="230"/>
      <c r="J568" s="230"/>
      <c r="K568" s="230"/>
      <c r="L568" s="234"/>
      <c r="M568" s="235"/>
      <c r="N568" s="236"/>
      <c r="O568" s="236"/>
      <c r="P568" s="236"/>
      <c r="Q568" s="236"/>
      <c r="R568" s="236"/>
      <c r="S568" s="236"/>
      <c r="T568" s="237"/>
      <c r="AT568" s="238" t="s">
        <v>173</v>
      </c>
      <c r="AU568" s="238" t="s">
        <v>94</v>
      </c>
      <c r="AV568" s="15" t="s">
        <v>171</v>
      </c>
      <c r="AW568" s="15" t="s">
        <v>29</v>
      </c>
      <c r="AX568" s="15" t="s">
        <v>81</v>
      </c>
      <c r="AY568" s="238" t="s">
        <v>165</v>
      </c>
    </row>
    <row r="569" spans="1:65" s="2" customFormat="1" ht="37.9" customHeight="1">
      <c r="A569" s="31"/>
      <c r="B569" s="32"/>
      <c r="C569" s="243" t="s">
        <v>629</v>
      </c>
      <c r="D569" s="243" t="s">
        <v>615</v>
      </c>
      <c r="E569" s="244" t="s">
        <v>1009</v>
      </c>
      <c r="F569" s="245" t="s">
        <v>1010</v>
      </c>
      <c r="G569" s="246" t="s">
        <v>170</v>
      </c>
      <c r="H569" s="247">
        <v>121.526</v>
      </c>
      <c r="I569" s="248">
        <v>7.79</v>
      </c>
      <c r="J569" s="248">
        <f>ROUND(I569*H569,2)</f>
        <v>946.69</v>
      </c>
      <c r="K569" s="249"/>
      <c r="L569" s="250"/>
      <c r="M569" s="251" t="s">
        <v>1</v>
      </c>
      <c r="N569" s="252" t="s">
        <v>39</v>
      </c>
      <c r="O569" s="205">
        <v>0</v>
      </c>
      <c r="P569" s="205">
        <f>O569*H569</f>
        <v>0</v>
      </c>
      <c r="Q569" s="205">
        <v>1.9E-3</v>
      </c>
      <c r="R569" s="205">
        <f>Q569*H569</f>
        <v>0.2308994</v>
      </c>
      <c r="S569" s="205">
        <v>0</v>
      </c>
      <c r="T569" s="206">
        <f>S569*H569</f>
        <v>0</v>
      </c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R569" s="207" t="s">
        <v>358</v>
      </c>
      <c r="AT569" s="207" t="s">
        <v>615</v>
      </c>
      <c r="AU569" s="207" t="s">
        <v>94</v>
      </c>
      <c r="AY569" s="17" t="s">
        <v>165</v>
      </c>
      <c r="BE569" s="208">
        <f>IF(N569="základná",J569,0)</f>
        <v>0</v>
      </c>
      <c r="BF569" s="208">
        <f>IF(N569="znížená",J569,0)</f>
        <v>946.69</v>
      </c>
      <c r="BG569" s="208">
        <f>IF(N569="zákl. prenesená",J569,0)</f>
        <v>0</v>
      </c>
      <c r="BH569" s="208">
        <f>IF(N569="zníž. prenesená",J569,0)</f>
        <v>0</v>
      </c>
      <c r="BI569" s="208">
        <f>IF(N569="nulová",J569,0)</f>
        <v>0</v>
      </c>
      <c r="BJ569" s="17" t="s">
        <v>94</v>
      </c>
      <c r="BK569" s="208">
        <f>ROUND(I569*H569,2)</f>
        <v>946.69</v>
      </c>
      <c r="BL569" s="17" t="s">
        <v>257</v>
      </c>
      <c r="BM569" s="207" t="s">
        <v>1011</v>
      </c>
    </row>
    <row r="570" spans="1:65" s="2" customFormat="1" ht="16.5" customHeight="1">
      <c r="A570" s="31"/>
      <c r="B570" s="32"/>
      <c r="C570" s="243" t="s">
        <v>1012</v>
      </c>
      <c r="D570" s="243" t="s">
        <v>615</v>
      </c>
      <c r="E570" s="244" t="s">
        <v>1013</v>
      </c>
      <c r="F570" s="245" t="s">
        <v>1014</v>
      </c>
      <c r="G570" s="246" t="s">
        <v>289</v>
      </c>
      <c r="H570" s="247">
        <v>331.82</v>
      </c>
      <c r="I570" s="248">
        <v>0.25</v>
      </c>
      <c r="J570" s="248">
        <f>ROUND(I570*H570,2)</f>
        <v>82.96</v>
      </c>
      <c r="K570" s="249"/>
      <c r="L570" s="250"/>
      <c r="M570" s="251" t="s">
        <v>1</v>
      </c>
      <c r="N570" s="252" t="s">
        <v>39</v>
      </c>
      <c r="O570" s="205">
        <v>0</v>
      </c>
      <c r="P570" s="205">
        <f>O570*H570</f>
        <v>0</v>
      </c>
      <c r="Q570" s="205">
        <v>4.0000000000000002E-4</v>
      </c>
      <c r="R570" s="205">
        <f>Q570*H570</f>
        <v>0.13272800000000001</v>
      </c>
      <c r="S570" s="205">
        <v>0</v>
      </c>
      <c r="T570" s="206">
        <f>S570*H570</f>
        <v>0</v>
      </c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R570" s="207" t="s">
        <v>358</v>
      </c>
      <c r="AT570" s="207" t="s">
        <v>615</v>
      </c>
      <c r="AU570" s="207" t="s">
        <v>94</v>
      </c>
      <c r="AY570" s="17" t="s">
        <v>165</v>
      </c>
      <c r="BE570" s="208">
        <f>IF(N570="základná",J570,0)</f>
        <v>0</v>
      </c>
      <c r="BF570" s="208">
        <f>IF(N570="znížená",J570,0)</f>
        <v>82.96</v>
      </c>
      <c r="BG570" s="208">
        <f>IF(N570="zákl. prenesená",J570,0)</f>
        <v>0</v>
      </c>
      <c r="BH570" s="208">
        <f>IF(N570="zníž. prenesená",J570,0)</f>
        <v>0</v>
      </c>
      <c r="BI570" s="208">
        <f>IF(N570="nulová",J570,0)</f>
        <v>0</v>
      </c>
      <c r="BJ570" s="17" t="s">
        <v>94</v>
      </c>
      <c r="BK570" s="208">
        <f>ROUND(I570*H570,2)</f>
        <v>82.96</v>
      </c>
      <c r="BL570" s="17" t="s">
        <v>257</v>
      </c>
      <c r="BM570" s="207" t="s">
        <v>1015</v>
      </c>
    </row>
    <row r="571" spans="1:65" s="2" customFormat="1" ht="37.9" customHeight="1">
      <c r="A571" s="31"/>
      <c r="B571" s="32"/>
      <c r="C571" s="196" t="s">
        <v>1016</v>
      </c>
      <c r="D571" s="196" t="s">
        <v>167</v>
      </c>
      <c r="E571" s="197" t="s">
        <v>1017</v>
      </c>
      <c r="F571" s="198" t="s">
        <v>1018</v>
      </c>
      <c r="G571" s="199" t="s">
        <v>220</v>
      </c>
      <c r="H571" s="200">
        <v>18.82</v>
      </c>
      <c r="I571" s="201">
        <v>10.95</v>
      </c>
      <c r="J571" s="201">
        <f>ROUND(I571*H571,2)</f>
        <v>206.08</v>
      </c>
      <c r="K571" s="202"/>
      <c r="L571" s="36"/>
      <c r="M571" s="203" t="s">
        <v>1</v>
      </c>
      <c r="N571" s="204" t="s">
        <v>39</v>
      </c>
      <c r="O571" s="205">
        <v>0.35599999999999998</v>
      </c>
      <c r="P571" s="205">
        <f>O571*H571</f>
        <v>6.6999199999999997</v>
      </c>
      <c r="Q571" s="205">
        <v>3.6000000000000002E-4</v>
      </c>
      <c r="R571" s="205">
        <f>Q571*H571</f>
        <v>6.7752000000000003E-3</v>
      </c>
      <c r="S571" s="205">
        <v>0</v>
      </c>
      <c r="T571" s="206">
        <f>S571*H571</f>
        <v>0</v>
      </c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R571" s="207" t="s">
        <v>257</v>
      </c>
      <c r="AT571" s="207" t="s">
        <v>167</v>
      </c>
      <c r="AU571" s="207" t="s">
        <v>94</v>
      </c>
      <c r="AY571" s="17" t="s">
        <v>165</v>
      </c>
      <c r="BE571" s="208">
        <f>IF(N571="základná",J571,0)</f>
        <v>0</v>
      </c>
      <c r="BF571" s="208">
        <f>IF(N571="znížená",J571,0)</f>
        <v>206.08</v>
      </c>
      <c r="BG571" s="208">
        <f>IF(N571="zákl. prenesená",J571,0)</f>
        <v>0</v>
      </c>
      <c r="BH571" s="208">
        <f>IF(N571="zníž. prenesená",J571,0)</f>
        <v>0</v>
      </c>
      <c r="BI571" s="208">
        <f>IF(N571="nulová",J571,0)</f>
        <v>0</v>
      </c>
      <c r="BJ571" s="17" t="s">
        <v>94</v>
      </c>
      <c r="BK571" s="208">
        <f>ROUND(I571*H571,2)</f>
        <v>206.08</v>
      </c>
      <c r="BL571" s="17" t="s">
        <v>257</v>
      </c>
      <c r="BM571" s="207" t="s">
        <v>1019</v>
      </c>
    </row>
    <row r="572" spans="1:65" s="13" customFormat="1" ht="11.25">
      <c r="B572" s="209"/>
      <c r="C572" s="210"/>
      <c r="D572" s="211" t="s">
        <v>173</v>
      </c>
      <c r="E572" s="212" t="s">
        <v>1</v>
      </c>
      <c r="F572" s="213" t="s">
        <v>242</v>
      </c>
      <c r="G572" s="210"/>
      <c r="H572" s="212" t="s">
        <v>1</v>
      </c>
      <c r="I572" s="210"/>
      <c r="J572" s="210"/>
      <c r="K572" s="210"/>
      <c r="L572" s="214"/>
      <c r="M572" s="215"/>
      <c r="N572" s="216"/>
      <c r="O572" s="216"/>
      <c r="P572" s="216"/>
      <c r="Q572" s="216"/>
      <c r="R572" s="216"/>
      <c r="S572" s="216"/>
      <c r="T572" s="217"/>
      <c r="AT572" s="218" t="s">
        <v>173</v>
      </c>
      <c r="AU572" s="218" t="s">
        <v>94</v>
      </c>
      <c r="AV572" s="13" t="s">
        <v>81</v>
      </c>
      <c r="AW572" s="13" t="s">
        <v>29</v>
      </c>
      <c r="AX572" s="13" t="s">
        <v>73</v>
      </c>
      <c r="AY572" s="218" t="s">
        <v>165</v>
      </c>
    </row>
    <row r="573" spans="1:65" s="14" customFormat="1" ht="11.25">
      <c r="B573" s="219"/>
      <c r="C573" s="220"/>
      <c r="D573" s="211" t="s">
        <v>173</v>
      </c>
      <c r="E573" s="221" t="s">
        <v>1</v>
      </c>
      <c r="F573" s="222" t="s">
        <v>1020</v>
      </c>
      <c r="G573" s="220"/>
      <c r="H573" s="223">
        <v>18.82</v>
      </c>
      <c r="I573" s="220"/>
      <c r="J573" s="220"/>
      <c r="K573" s="220"/>
      <c r="L573" s="224"/>
      <c r="M573" s="225"/>
      <c r="N573" s="226"/>
      <c r="O573" s="226"/>
      <c r="P573" s="226"/>
      <c r="Q573" s="226"/>
      <c r="R573" s="226"/>
      <c r="S573" s="226"/>
      <c r="T573" s="227"/>
      <c r="AT573" s="228" t="s">
        <v>173</v>
      </c>
      <c r="AU573" s="228" t="s">
        <v>94</v>
      </c>
      <c r="AV573" s="14" t="s">
        <v>94</v>
      </c>
      <c r="AW573" s="14" t="s">
        <v>29</v>
      </c>
      <c r="AX573" s="14" t="s">
        <v>73</v>
      </c>
      <c r="AY573" s="228" t="s">
        <v>165</v>
      </c>
    </row>
    <row r="574" spans="1:65" s="15" customFormat="1" ht="11.25">
      <c r="B574" s="229"/>
      <c r="C574" s="230"/>
      <c r="D574" s="211" t="s">
        <v>173</v>
      </c>
      <c r="E574" s="231" t="s">
        <v>1</v>
      </c>
      <c r="F574" s="232" t="s">
        <v>176</v>
      </c>
      <c r="G574" s="230"/>
      <c r="H574" s="233">
        <v>18.82</v>
      </c>
      <c r="I574" s="230"/>
      <c r="J574" s="230"/>
      <c r="K574" s="230"/>
      <c r="L574" s="234"/>
      <c r="M574" s="235"/>
      <c r="N574" s="236"/>
      <c r="O574" s="236"/>
      <c r="P574" s="236"/>
      <c r="Q574" s="236"/>
      <c r="R574" s="236"/>
      <c r="S574" s="236"/>
      <c r="T574" s="237"/>
      <c r="AT574" s="238" t="s">
        <v>173</v>
      </c>
      <c r="AU574" s="238" t="s">
        <v>94</v>
      </c>
      <c r="AV574" s="15" t="s">
        <v>171</v>
      </c>
      <c r="AW574" s="15" t="s">
        <v>29</v>
      </c>
      <c r="AX574" s="15" t="s">
        <v>81</v>
      </c>
      <c r="AY574" s="238" t="s">
        <v>165</v>
      </c>
    </row>
    <row r="575" spans="1:65" s="2" customFormat="1" ht="16.5" customHeight="1">
      <c r="A575" s="31"/>
      <c r="B575" s="32"/>
      <c r="C575" s="243" t="s">
        <v>1021</v>
      </c>
      <c r="D575" s="243" t="s">
        <v>615</v>
      </c>
      <c r="E575" s="244" t="s">
        <v>1022</v>
      </c>
      <c r="F575" s="245" t="s">
        <v>1023</v>
      </c>
      <c r="G575" s="246" t="s">
        <v>289</v>
      </c>
      <c r="H575" s="247">
        <v>150.56</v>
      </c>
      <c r="I575" s="248">
        <v>0.15</v>
      </c>
      <c r="J575" s="248">
        <f t="shared" ref="J575:J580" si="0">ROUND(I575*H575,2)</f>
        <v>22.58</v>
      </c>
      <c r="K575" s="249"/>
      <c r="L575" s="250"/>
      <c r="M575" s="251" t="s">
        <v>1</v>
      </c>
      <c r="N575" s="252" t="s">
        <v>39</v>
      </c>
      <c r="O575" s="205">
        <v>0</v>
      </c>
      <c r="P575" s="205">
        <f t="shared" ref="P575:P580" si="1">O575*H575</f>
        <v>0</v>
      </c>
      <c r="Q575" s="205">
        <v>3.5E-4</v>
      </c>
      <c r="R575" s="205">
        <f t="shared" ref="R575:R580" si="2">Q575*H575</f>
        <v>5.2696E-2</v>
      </c>
      <c r="S575" s="205">
        <v>0</v>
      </c>
      <c r="T575" s="206">
        <f t="shared" ref="T575:T580" si="3">S575*H575</f>
        <v>0</v>
      </c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R575" s="207" t="s">
        <v>358</v>
      </c>
      <c r="AT575" s="207" t="s">
        <v>615</v>
      </c>
      <c r="AU575" s="207" t="s">
        <v>94</v>
      </c>
      <c r="AY575" s="17" t="s">
        <v>165</v>
      </c>
      <c r="BE575" s="208">
        <f t="shared" ref="BE575:BE580" si="4">IF(N575="základná",J575,0)</f>
        <v>0</v>
      </c>
      <c r="BF575" s="208">
        <f t="shared" ref="BF575:BF580" si="5">IF(N575="znížená",J575,0)</f>
        <v>22.58</v>
      </c>
      <c r="BG575" s="208">
        <f t="shared" ref="BG575:BG580" si="6">IF(N575="zákl. prenesená",J575,0)</f>
        <v>0</v>
      </c>
      <c r="BH575" s="208">
        <f t="shared" ref="BH575:BH580" si="7">IF(N575="zníž. prenesená",J575,0)</f>
        <v>0</v>
      </c>
      <c r="BI575" s="208">
        <f t="shared" ref="BI575:BI580" si="8">IF(N575="nulová",J575,0)</f>
        <v>0</v>
      </c>
      <c r="BJ575" s="17" t="s">
        <v>94</v>
      </c>
      <c r="BK575" s="208">
        <f t="shared" ref="BK575:BK580" si="9">ROUND(I575*H575,2)</f>
        <v>22.58</v>
      </c>
      <c r="BL575" s="17" t="s">
        <v>257</v>
      </c>
      <c r="BM575" s="207" t="s">
        <v>1024</v>
      </c>
    </row>
    <row r="576" spans="1:65" s="2" customFormat="1" ht="33" customHeight="1">
      <c r="A576" s="31"/>
      <c r="B576" s="32"/>
      <c r="C576" s="196" t="s">
        <v>1025</v>
      </c>
      <c r="D576" s="196" t="s">
        <v>167</v>
      </c>
      <c r="E576" s="197" t="s">
        <v>1026</v>
      </c>
      <c r="F576" s="198" t="s">
        <v>1027</v>
      </c>
      <c r="G576" s="199" t="s">
        <v>220</v>
      </c>
      <c r="H576" s="200">
        <v>18.82</v>
      </c>
      <c r="I576" s="201">
        <v>10.95</v>
      </c>
      <c r="J576" s="201">
        <f t="shared" si="0"/>
        <v>206.08</v>
      </c>
      <c r="K576" s="202"/>
      <c r="L576" s="36"/>
      <c r="M576" s="203" t="s">
        <v>1</v>
      </c>
      <c r="N576" s="204" t="s">
        <v>39</v>
      </c>
      <c r="O576" s="205">
        <v>0.35561999999999999</v>
      </c>
      <c r="P576" s="205">
        <f t="shared" si="1"/>
        <v>6.6927684000000003</v>
      </c>
      <c r="Q576" s="205">
        <v>3.6000000000000002E-4</v>
      </c>
      <c r="R576" s="205">
        <f t="shared" si="2"/>
        <v>6.7752000000000003E-3</v>
      </c>
      <c r="S576" s="205">
        <v>0</v>
      </c>
      <c r="T576" s="206">
        <f t="shared" si="3"/>
        <v>0</v>
      </c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R576" s="207" t="s">
        <v>257</v>
      </c>
      <c r="AT576" s="207" t="s">
        <v>167</v>
      </c>
      <c r="AU576" s="207" t="s">
        <v>94</v>
      </c>
      <c r="AY576" s="17" t="s">
        <v>165</v>
      </c>
      <c r="BE576" s="208">
        <f t="shared" si="4"/>
        <v>0</v>
      </c>
      <c r="BF576" s="208">
        <f t="shared" si="5"/>
        <v>206.08</v>
      </c>
      <c r="BG576" s="208">
        <f t="shared" si="6"/>
        <v>0</v>
      </c>
      <c r="BH576" s="208">
        <f t="shared" si="7"/>
        <v>0</v>
      </c>
      <c r="BI576" s="208">
        <f t="shared" si="8"/>
        <v>0</v>
      </c>
      <c r="BJ576" s="17" t="s">
        <v>94</v>
      </c>
      <c r="BK576" s="208">
        <f t="shared" si="9"/>
        <v>206.08</v>
      </c>
      <c r="BL576" s="17" t="s">
        <v>257</v>
      </c>
      <c r="BM576" s="207" t="s">
        <v>1028</v>
      </c>
    </row>
    <row r="577" spans="1:65" s="2" customFormat="1" ht="16.5" customHeight="1">
      <c r="A577" s="31"/>
      <c r="B577" s="32"/>
      <c r="C577" s="243" t="s">
        <v>1029</v>
      </c>
      <c r="D577" s="243" t="s">
        <v>615</v>
      </c>
      <c r="E577" s="244" t="s">
        <v>1022</v>
      </c>
      <c r="F577" s="245" t="s">
        <v>1023</v>
      </c>
      <c r="G577" s="246" t="s">
        <v>289</v>
      </c>
      <c r="H577" s="247">
        <v>150.56</v>
      </c>
      <c r="I577" s="248">
        <v>0.15</v>
      </c>
      <c r="J577" s="248">
        <f t="shared" si="0"/>
        <v>22.58</v>
      </c>
      <c r="K577" s="249"/>
      <c r="L577" s="250"/>
      <c r="M577" s="251" t="s">
        <v>1</v>
      </c>
      <c r="N577" s="252" t="s">
        <v>39</v>
      </c>
      <c r="O577" s="205">
        <v>0</v>
      </c>
      <c r="P577" s="205">
        <f t="shared" si="1"/>
        <v>0</v>
      </c>
      <c r="Q577" s="205">
        <v>3.5E-4</v>
      </c>
      <c r="R577" s="205">
        <f t="shared" si="2"/>
        <v>5.2696E-2</v>
      </c>
      <c r="S577" s="205">
        <v>0</v>
      </c>
      <c r="T577" s="206">
        <f t="shared" si="3"/>
        <v>0</v>
      </c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R577" s="207" t="s">
        <v>358</v>
      </c>
      <c r="AT577" s="207" t="s">
        <v>615</v>
      </c>
      <c r="AU577" s="207" t="s">
        <v>94</v>
      </c>
      <c r="AY577" s="17" t="s">
        <v>165</v>
      </c>
      <c r="BE577" s="208">
        <f t="shared" si="4"/>
        <v>0</v>
      </c>
      <c r="BF577" s="208">
        <f t="shared" si="5"/>
        <v>22.58</v>
      </c>
      <c r="BG577" s="208">
        <f t="shared" si="6"/>
        <v>0</v>
      </c>
      <c r="BH577" s="208">
        <f t="shared" si="7"/>
        <v>0</v>
      </c>
      <c r="BI577" s="208">
        <f t="shared" si="8"/>
        <v>0</v>
      </c>
      <c r="BJ577" s="17" t="s">
        <v>94</v>
      </c>
      <c r="BK577" s="208">
        <f t="shared" si="9"/>
        <v>22.58</v>
      </c>
      <c r="BL577" s="17" t="s">
        <v>257</v>
      </c>
      <c r="BM577" s="207" t="s">
        <v>1030</v>
      </c>
    </row>
    <row r="578" spans="1:65" s="2" customFormat="1" ht="33" customHeight="1">
      <c r="A578" s="31"/>
      <c r="B578" s="32"/>
      <c r="C578" s="196" t="s">
        <v>1031</v>
      </c>
      <c r="D578" s="196" t="s">
        <v>167</v>
      </c>
      <c r="E578" s="197" t="s">
        <v>1032</v>
      </c>
      <c r="F578" s="198" t="s">
        <v>1033</v>
      </c>
      <c r="G578" s="199" t="s">
        <v>220</v>
      </c>
      <c r="H578" s="200">
        <v>9.2100000000000009</v>
      </c>
      <c r="I578" s="201">
        <v>15.48</v>
      </c>
      <c r="J578" s="201">
        <f t="shared" si="0"/>
        <v>142.57</v>
      </c>
      <c r="K578" s="202"/>
      <c r="L578" s="36"/>
      <c r="M578" s="203" t="s">
        <v>1</v>
      </c>
      <c r="N578" s="204" t="s">
        <v>39</v>
      </c>
      <c r="O578" s="205">
        <v>0.54351000000000005</v>
      </c>
      <c r="P578" s="205">
        <f t="shared" si="1"/>
        <v>5.0057271000000005</v>
      </c>
      <c r="Q578" s="205">
        <v>2.4726000000000001E-4</v>
      </c>
      <c r="R578" s="205">
        <f t="shared" si="2"/>
        <v>2.2772646000000004E-3</v>
      </c>
      <c r="S578" s="205">
        <v>0</v>
      </c>
      <c r="T578" s="206">
        <f t="shared" si="3"/>
        <v>0</v>
      </c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R578" s="207" t="s">
        <v>257</v>
      </c>
      <c r="AT578" s="207" t="s">
        <v>167</v>
      </c>
      <c r="AU578" s="207" t="s">
        <v>94</v>
      </c>
      <c r="AY578" s="17" t="s">
        <v>165</v>
      </c>
      <c r="BE578" s="208">
        <f t="shared" si="4"/>
        <v>0</v>
      </c>
      <c r="BF578" s="208">
        <f t="shared" si="5"/>
        <v>142.57</v>
      </c>
      <c r="BG578" s="208">
        <f t="shared" si="6"/>
        <v>0</v>
      </c>
      <c r="BH578" s="208">
        <f t="shared" si="7"/>
        <v>0</v>
      </c>
      <c r="BI578" s="208">
        <f t="shared" si="8"/>
        <v>0</v>
      </c>
      <c r="BJ578" s="17" t="s">
        <v>94</v>
      </c>
      <c r="BK578" s="208">
        <f t="shared" si="9"/>
        <v>142.57</v>
      </c>
      <c r="BL578" s="17" t="s">
        <v>257</v>
      </c>
      <c r="BM578" s="207" t="s">
        <v>1034</v>
      </c>
    </row>
    <row r="579" spans="1:65" s="2" customFormat="1" ht="16.5" customHeight="1">
      <c r="A579" s="31"/>
      <c r="B579" s="32"/>
      <c r="C579" s="243" t="s">
        <v>1035</v>
      </c>
      <c r="D579" s="243" t="s">
        <v>615</v>
      </c>
      <c r="E579" s="244" t="s">
        <v>1013</v>
      </c>
      <c r="F579" s="245" t="s">
        <v>1014</v>
      </c>
      <c r="G579" s="246" t="s">
        <v>289</v>
      </c>
      <c r="H579" s="247">
        <v>73.680000000000007</v>
      </c>
      <c r="I579" s="248">
        <v>0.25</v>
      </c>
      <c r="J579" s="248">
        <f t="shared" si="0"/>
        <v>18.420000000000002</v>
      </c>
      <c r="K579" s="249"/>
      <c r="L579" s="250"/>
      <c r="M579" s="251" t="s">
        <v>1</v>
      </c>
      <c r="N579" s="252" t="s">
        <v>39</v>
      </c>
      <c r="O579" s="205">
        <v>0</v>
      </c>
      <c r="P579" s="205">
        <f t="shared" si="1"/>
        <v>0</v>
      </c>
      <c r="Q579" s="205">
        <v>4.0000000000000002E-4</v>
      </c>
      <c r="R579" s="205">
        <f t="shared" si="2"/>
        <v>2.9472000000000005E-2</v>
      </c>
      <c r="S579" s="205">
        <v>0</v>
      </c>
      <c r="T579" s="206">
        <f t="shared" si="3"/>
        <v>0</v>
      </c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R579" s="207" t="s">
        <v>358</v>
      </c>
      <c r="AT579" s="207" t="s">
        <v>615</v>
      </c>
      <c r="AU579" s="207" t="s">
        <v>94</v>
      </c>
      <c r="AY579" s="17" t="s">
        <v>165</v>
      </c>
      <c r="BE579" s="208">
        <f t="shared" si="4"/>
        <v>0</v>
      </c>
      <c r="BF579" s="208">
        <f t="shared" si="5"/>
        <v>18.420000000000002</v>
      </c>
      <c r="BG579" s="208">
        <f t="shared" si="6"/>
        <v>0</v>
      </c>
      <c r="BH579" s="208">
        <f t="shared" si="7"/>
        <v>0</v>
      </c>
      <c r="BI579" s="208">
        <f t="shared" si="8"/>
        <v>0</v>
      </c>
      <c r="BJ579" s="17" t="s">
        <v>94</v>
      </c>
      <c r="BK579" s="208">
        <f t="shared" si="9"/>
        <v>18.420000000000002</v>
      </c>
      <c r="BL579" s="17" t="s">
        <v>257</v>
      </c>
      <c r="BM579" s="207" t="s">
        <v>1036</v>
      </c>
    </row>
    <row r="580" spans="1:65" s="2" customFormat="1" ht="37.9" customHeight="1">
      <c r="A580" s="31"/>
      <c r="B580" s="32"/>
      <c r="C580" s="196" t="s">
        <v>1037</v>
      </c>
      <c r="D580" s="196" t="s">
        <v>167</v>
      </c>
      <c r="E580" s="197" t="s">
        <v>1038</v>
      </c>
      <c r="F580" s="198" t="s">
        <v>1039</v>
      </c>
      <c r="G580" s="199" t="s">
        <v>220</v>
      </c>
      <c r="H580" s="200">
        <v>29.437999999999999</v>
      </c>
      <c r="I580" s="201">
        <v>21.21</v>
      </c>
      <c r="J580" s="201">
        <f t="shared" si="0"/>
        <v>624.38</v>
      </c>
      <c r="K580" s="202"/>
      <c r="L580" s="36"/>
      <c r="M580" s="203" t="s">
        <v>1</v>
      </c>
      <c r="N580" s="204" t="s">
        <v>39</v>
      </c>
      <c r="O580" s="205">
        <v>0.61099999999999999</v>
      </c>
      <c r="P580" s="205">
        <f t="shared" si="1"/>
        <v>17.986618</v>
      </c>
      <c r="Q580" s="205">
        <v>9.2000000000000003E-4</v>
      </c>
      <c r="R580" s="205">
        <f t="shared" si="2"/>
        <v>2.708296E-2</v>
      </c>
      <c r="S580" s="205">
        <v>0</v>
      </c>
      <c r="T580" s="206">
        <f t="shared" si="3"/>
        <v>0</v>
      </c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R580" s="207" t="s">
        <v>257</v>
      </c>
      <c r="AT580" s="207" t="s">
        <v>167</v>
      </c>
      <c r="AU580" s="207" t="s">
        <v>94</v>
      </c>
      <c r="AY580" s="17" t="s">
        <v>165</v>
      </c>
      <c r="BE580" s="208">
        <f t="shared" si="4"/>
        <v>0</v>
      </c>
      <c r="BF580" s="208">
        <f t="shared" si="5"/>
        <v>624.38</v>
      </c>
      <c r="BG580" s="208">
        <f t="shared" si="6"/>
        <v>0</v>
      </c>
      <c r="BH580" s="208">
        <f t="shared" si="7"/>
        <v>0</v>
      </c>
      <c r="BI580" s="208">
        <f t="shared" si="8"/>
        <v>0</v>
      </c>
      <c r="BJ580" s="17" t="s">
        <v>94</v>
      </c>
      <c r="BK580" s="208">
        <f t="shared" si="9"/>
        <v>624.38</v>
      </c>
      <c r="BL580" s="17" t="s">
        <v>257</v>
      </c>
      <c r="BM580" s="207" t="s">
        <v>1040</v>
      </c>
    </row>
    <row r="581" spans="1:65" s="13" customFormat="1" ht="11.25">
      <c r="B581" s="209"/>
      <c r="C581" s="210"/>
      <c r="D581" s="211" t="s">
        <v>173</v>
      </c>
      <c r="E581" s="212" t="s">
        <v>1</v>
      </c>
      <c r="F581" s="213" t="s">
        <v>242</v>
      </c>
      <c r="G581" s="210"/>
      <c r="H581" s="212" t="s">
        <v>1</v>
      </c>
      <c r="I581" s="210"/>
      <c r="J581" s="210"/>
      <c r="K581" s="210"/>
      <c r="L581" s="214"/>
      <c r="M581" s="215"/>
      <c r="N581" s="216"/>
      <c r="O581" s="216"/>
      <c r="P581" s="216"/>
      <c r="Q581" s="216"/>
      <c r="R581" s="216"/>
      <c r="S581" s="216"/>
      <c r="T581" s="217"/>
      <c r="AT581" s="218" t="s">
        <v>173</v>
      </c>
      <c r="AU581" s="218" t="s">
        <v>94</v>
      </c>
      <c r="AV581" s="13" t="s">
        <v>81</v>
      </c>
      <c r="AW581" s="13" t="s">
        <v>29</v>
      </c>
      <c r="AX581" s="13" t="s">
        <v>73</v>
      </c>
      <c r="AY581" s="218" t="s">
        <v>165</v>
      </c>
    </row>
    <row r="582" spans="1:65" s="14" customFormat="1" ht="11.25">
      <c r="B582" s="219"/>
      <c r="C582" s="220"/>
      <c r="D582" s="211" t="s">
        <v>173</v>
      </c>
      <c r="E582" s="221" t="s">
        <v>1</v>
      </c>
      <c r="F582" s="222" t="s">
        <v>1041</v>
      </c>
      <c r="G582" s="220"/>
      <c r="H582" s="223">
        <v>29.437999999999999</v>
      </c>
      <c r="I582" s="220"/>
      <c r="J582" s="220"/>
      <c r="K582" s="220"/>
      <c r="L582" s="224"/>
      <c r="M582" s="225"/>
      <c r="N582" s="226"/>
      <c r="O582" s="226"/>
      <c r="P582" s="226"/>
      <c r="Q582" s="226"/>
      <c r="R582" s="226"/>
      <c r="S582" s="226"/>
      <c r="T582" s="227"/>
      <c r="AT582" s="228" t="s">
        <v>173</v>
      </c>
      <c r="AU582" s="228" t="s">
        <v>94</v>
      </c>
      <c r="AV582" s="14" t="s">
        <v>94</v>
      </c>
      <c r="AW582" s="14" t="s">
        <v>29</v>
      </c>
      <c r="AX582" s="14" t="s">
        <v>73</v>
      </c>
      <c r="AY582" s="228" t="s">
        <v>165</v>
      </c>
    </row>
    <row r="583" spans="1:65" s="15" customFormat="1" ht="11.25">
      <c r="B583" s="229"/>
      <c r="C583" s="230"/>
      <c r="D583" s="211" t="s">
        <v>173</v>
      </c>
      <c r="E583" s="231" t="s">
        <v>1</v>
      </c>
      <c r="F583" s="232" t="s">
        <v>176</v>
      </c>
      <c r="G583" s="230"/>
      <c r="H583" s="233">
        <v>29.437999999999999</v>
      </c>
      <c r="I583" s="230"/>
      <c r="J583" s="230"/>
      <c r="K583" s="230"/>
      <c r="L583" s="234"/>
      <c r="M583" s="235"/>
      <c r="N583" s="236"/>
      <c r="O583" s="236"/>
      <c r="P583" s="236"/>
      <c r="Q583" s="236"/>
      <c r="R583" s="236"/>
      <c r="S583" s="236"/>
      <c r="T583" s="237"/>
      <c r="AT583" s="238" t="s">
        <v>173</v>
      </c>
      <c r="AU583" s="238" t="s">
        <v>94</v>
      </c>
      <c r="AV583" s="15" t="s">
        <v>171</v>
      </c>
      <c r="AW583" s="15" t="s">
        <v>29</v>
      </c>
      <c r="AX583" s="15" t="s">
        <v>81</v>
      </c>
      <c r="AY583" s="238" t="s">
        <v>165</v>
      </c>
    </row>
    <row r="584" spans="1:65" s="2" customFormat="1" ht="21.75" customHeight="1">
      <c r="A584" s="31"/>
      <c r="B584" s="32"/>
      <c r="C584" s="243" t="s">
        <v>1042</v>
      </c>
      <c r="D584" s="243" t="s">
        <v>615</v>
      </c>
      <c r="E584" s="244" t="s">
        <v>1043</v>
      </c>
      <c r="F584" s="245" t="s">
        <v>1044</v>
      </c>
      <c r="G584" s="246" t="s">
        <v>289</v>
      </c>
      <c r="H584" s="247">
        <v>235.50399999999999</v>
      </c>
      <c r="I584" s="248">
        <v>1.1200000000000001</v>
      </c>
      <c r="J584" s="248">
        <f>ROUND(I584*H584,2)</f>
        <v>263.76</v>
      </c>
      <c r="K584" s="249"/>
      <c r="L584" s="250"/>
      <c r="M584" s="251" t="s">
        <v>1</v>
      </c>
      <c r="N584" s="252" t="s">
        <v>39</v>
      </c>
      <c r="O584" s="205">
        <v>0</v>
      </c>
      <c r="P584" s="205">
        <f>O584*H584</f>
        <v>0</v>
      </c>
      <c r="Q584" s="205">
        <v>1.4999999999999999E-4</v>
      </c>
      <c r="R584" s="205">
        <f>Q584*H584</f>
        <v>3.5325599999999999E-2</v>
      </c>
      <c r="S584" s="205">
        <v>0</v>
      </c>
      <c r="T584" s="206">
        <f>S584*H584</f>
        <v>0</v>
      </c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R584" s="207" t="s">
        <v>358</v>
      </c>
      <c r="AT584" s="207" t="s">
        <v>615</v>
      </c>
      <c r="AU584" s="207" t="s">
        <v>94</v>
      </c>
      <c r="AY584" s="17" t="s">
        <v>165</v>
      </c>
      <c r="BE584" s="208">
        <f>IF(N584="základná",J584,0)</f>
        <v>0</v>
      </c>
      <c r="BF584" s="208">
        <f>IF(N584="znížená",J584,0)</f>
        <v>263.76</v>
      </c>
      <c r="BG584" s="208">
        <f>IF(N584="zákl. prenesená",J584,0)</f>
        <v>0</v>
      </c>
      <c r="BH584" s="208">
        <f>IF(N584="zníž. prenesená",J584,0)</f>
        <v>0</v>
      </c>
      <c r="BI584" s="208">
        <f>IF(N584="nulová",J584,0)</f>
        <v>0</v>
      </c>
      <c r="BJ584" s="17" t="s">
        <v>94</v>
      </c>
      <c r="BK584" s="208">
        <f>ROUND(I584*H584,2)</f>
        <v>263.76</v>
      </c>
      <c r="BL584" s="17" t="s">
        <v>257</v>
      </c>
      <c r="BM584" s="207" t="s">
        <v>1045</v>
      </c>
    </row>
    <row r="585" spans="1:65" s="2" customFormat="1" ht="24.2" customHeight="1">
      <c r="A585" s="31"/>
      <c r="B585" s="32"/>
      <c r="C585" s="196" t="s">
        <v>1046</v>
      </c>
      <c r="D585" s="196" t="s">
        <v>167</v>
      </c>
      <c r="E585" s="197" t="s">
        <v>1047</v>
      </c>
      <c r="F585" s="198" t="s">
        <v>1048</v>
      </c>
      <c r="G585" s="199" t="s">
        <v>170</v>
      </c>
      <c r="H585" s="200">
        <v>88.2</v>
      </c>
      <c r="I585" s="201">
        <v>0.7</v>
      </c>
      <c r="J585" s="201">
        <f>ROUND(I585*H585,2)</f>
        <v>61.74</v>
      </c>
      <c r="K585" s="202"/>
      <c r="L585" s="36"/>
      <c r="M585" s="203" t="s">
        <v>1</v>
      </c>
      <c r="N585" s="204" t="s">
        <v>39</v>
      </c>
      <c r="O585" s="205">
        <v>2.8000000000000001E-2</v>
      </c>
      <c r="P585" s="205">
        <f>O585*H585</f>
        <v>2.4696000000000002</v>
      </c>
      <c r="Q585" s="205">
        <v>0</v>
      </c>
      <c r="R585" s="205">
        <f>Q585*H585</f>
        <v>0</v>
      </c>
      <c r="S585" s="205">
        <v>0</v>
      </c>
      <c r="T585" s="206">
        <f>S585*H585</f>
        <v>0</v>
      </c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R585" s="207" t="s">
        <v>257</v>
      </c>
      <c r="AT585" s="207" t="s">
        <v>167</v>
      </c>
      <c r="AU585" s="207" t="s">
        <v>94</v>
      </c>
      <c r="AY585" s="17" t="s">
        <v>165</v>
      </c>
      <c r="BE585" s="208">
        <f>IF(N585="základná",J585,0)</f>
        <v>0</v>
      </c>
      <c r="BF585" s="208">
        <f>IF(N585="znížená",J585,0)</f>
        <v>61.74</v>
      </c>
      <c r="BG585" s="208">
        <f>IF(N585="zákl. prenesená",J585,0)</f>
        <v>0</v>
      </c>
      <c r="BH585" s="208">
        <f>IF(N585="zníž. prenesená",J585,0)</f>
        <v>0</v>
      </c>
      <c r="BI585" s="208">
        <f>IF(N585="nulová",J585,0)</f>
        <v>0</v>
      </c>
      <c r="BJ585" s="17" t="s">
        <v>94</v>
      </c>
      <c r="BK585" s="208">
        <f>ROUND(I585*H585,2)</f>
        <v>61.74</v>
      </c>
      <c r="BL585" s="17" t="s">
        <v>257</v>
      </c>
      <c r="BM585" s="207" t="s">
        <v>1049</v>
      </c>
    </row>
    <row r="586" spans="1:65" s="13" customFormat="1" ht="11.25">
      <c r="B586" s="209"/>
      <c r="C586" s="210"/>
      <c r="D586" s="211" t="s">
        <v>173</v>
      </c>
      <c r="E586" s="212" t="s">
        <v>1</v>
      </c>
      <c r="F586" s="213" t="s">
        <v>1004</v>
      </c>
      <c r="G586" s="210"/>
      <c r="H586" s="212" t="s">
        <v>1</v>
      </c>
      <c r="I586" s="210"/>
      <c r="J586" s="210"/>
      <c r="K586" s="210"/>
      <c r="L586" s="214"/>
      <c r="M586" s="215"/>
      <c r="N586" s="216"/>
      <c r="O586" s="216"/>
      <c r="P586" s="216"/>
      <c r="Q586" s="216"/>
      <c r="R586" s="216"/>
      <c r="S586" s="216"/>
      <c r="T586" s="217"/>
      <c r="AT586" s="218" t="s">
        <v>173</v>
      </c>
      <c r="AU586" s="218" t="s">
        <v>94</v>
      </c>
      <c r="AV586" s="13" t="s">
        <v>81</v>
      </c>
      <c r="AW586" s="13" t="s">
        <v>29</v>
      </c>
      <c r="AX586" s="13" t="s">
        <v>73</v>
      </c>
      <c r="AY586" s="218" t="s">
        <v>165</v>
      </c>
    </row>
    <row r="587" spans="1:65" s="14" customFormat="1" ht="11.25">
      <c r="B587" s="219"/>
      <c r="C587" s="220"/>
      <c r="D587" s="211" t="s">
        <v>173</v>
      </c>
      <c r="E587" s="221" t="s">
        <v>1</v>
      </c>
      <c r="F587" s="222" t="s">
        <v>1005</v>
      </c>
      <c r="G587" s="220"/>
      <c r="H587" s="223">
        <v>88.2</v>
      </c>
      <c r="I587" s="220"/>
      <c r="J587" s="220"/>
      <c r="K587" s="220"/>
      <c r="L587" s="224"/>
      <c r="M587" s="225"/>
      <c r="N587" s="226"/>
      <c r="O587" s="226"/>
      <c r="P587" s="226"/>
      <c r="Q587" s="226"/>
      <c r="R587" s="226"/>
      <c r="S587" s="226"/>
      <c r="T587" s="227"/>
      <c r="AT587" s="228" t="s">
        <v>173</v>
      </c>
      <c r="AU587" s="228" t="s">
        <v>94</v>
      </c>
      <c r="AV587" s="14" t="s">
        <v>94</v>
      </c>
      <c r="AW587" s="14" t="s">
        <v>29</v>
      </c>
      <c r="AX587" s="14" t="s">
        <v>73</v>
      </c>
      <c r="AY587" s="228" t="s">
        <v>165</v>
      </c>
    </row>
    <row r="588" spans="1:65" s="15" customFormat="1" ht="11.25">
      <c r="B588" s="229"/>
      <c r="C588" s="230"/>
      <c r="D588" s="211" t="s">
        <v>173</v>
      </c>
      <c r="E588" s="231" t="s">
        <v>1</v>
      </c>
      <c r="F588" s="232" t="s">
        <v>176</v>
      </c>
      <c r="G588" s="230"/>
      <c r="H588" s="233">
        <v>88.2</v>
      </c>
      <c r="I588" s="230"/>
      <c r="J588" s="230"/>
      <c r="K588" s="230"/>
      <c r="L588" s="234"/>
      <c r="M588" s="235"/>
      <c r="N588" s="236"/>
      <c r="O588" s="236"/>
      <c r="P588" s="236"/>
      <c r="Q588" s="236"/>
      <c r="R588" s="236"/>
      <c r="S588" s="236"/>
      <c r="T588" s="237"/>
      <c r="AT588" s="238" t="s">
        <v>173</v>
      </c>
      <c r="AU588" s="238" t="s">
        <v>94</v>
      </c>
      <c r="AV588" s="15" t="s">
        <v>171</v>
      </c>
      <c r="AW588" s="15" t="s">
        <v>29</v>
      </c>
      <c r="AX588" s="15" t="s">
        <v>81</v>
      </c>
      <c r="AY588" s="238" t="s">
        <v>165</v>
      </c>
    </row>
    <row r="589" spans="1:65" s="2" customFormat="1" ht="16.5" customHeight="1">
      <c r="A589" s="31"/>
      <c r="B589" s="32"/>
      <c r="C589" s="243" t="s">
        <v>1050</v>
      </c>
      <c r="D589" s="243" t="s">
        <v>615</v>
      </c>
      <c r="E589" s="244" t="s">
        <v>1051</v>
      </c>
      <c r="F589" s="245" t="s">
        <v>1052</v>
      </c>
      <c r="G589" s="246" t="s">
        <v>170</v>
      </c>
      <c r="H589" s="247">
        <v>101.43</v>
      </c>
      <c r="I589" s="248">
        <v>2.35</v>
      </c>
      <c r="J589" s="248">
        <f>ROUND(I589*H589,2)</f>
        <v>238.36</v>
      </c>
      <c r="K589" s="249"/>
      <c r="L589" s="250"/>
      <c r="M589" s="251" t="s">
        <v>1</v>
      </c>
      <c r="N589" s="252" t="s">
        <v>39</v>
      </c>
      <c r="O589" s="205">
        <v>0</v>
      </c>
      <c r="P589" s="205">
        <f>O589*H589</f>
        <v>0</v>
      </c>
      <c r="Q589" s="205">
        <v>5.0000000000000001E-4</v>
      </c>
      <c r="R589" s="205">
        <f>Q589*H589</f>
        <v>5.0715000000000003E-2</v>
      </c>
      <c r="S589" s="205">
        <v>0</v>
      </c>
      <c r="T589" s="206">
        <f>S589*H589</f>
        <v>0</v>
      </c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R589" s="207" t="s">
        <v>358</v>
      </c>
      <c r="AT589" s="207" t="s">
        <v>615</v>
      </c>
      <c r="AU589" s="207" t="s">
        <v>94</v>
      </c>
      <c r="AY589" s="17" t="s">
        <v>165</v>
      </c>
      <c r="BE589" s="208">
        <f>IF(N589="základná",J589,0)</f>
        <v>0</v>
      </c>
      <c r="BF589" s="208">
        <f>IF(N589="znížená",J589,0)</f>
        <v>238.36</v>
      </c>
      <c r="BG589" s="208">
        <f>IF(N589="zákl. prenesená",J589,0)</f>
        <v>0</v>
      </c>
      <c r="BH589" s="208">
        <f>IF(N589="zníž. prenesená",J589,0)</f>
        <v>0</v>
      </c>
      <c r="BI589" s="208">
        <f>IF(N589="nulová",J589,0)</f>
        <v>0</v>
      </c>
      <c r="BJ589" s="17" t="s">
        <v>94</v>
      </c>
      <c r="BK589" s="208">
        <f>ROUND(I589*H589,2)</f>
        <v>238.36</v>
      </c>
      <c r="BL589" s="17" t="s">
        <v>257</v>
      </c>
      <c r="BM589" s="207" t="s">
        <v>1053</v>
      </c>
    </row>
    <row r="590" spans="1:65" s="14" customFormat="1" ht="11.25">
      <c r="B590" s="219"/>
      <c r="C590" s="220"/>
      <c r="D590" s="211" t="s">
        <v>173</v>
      </c>
      <c r="E590" s="220"/>
      <c r="F590" s="222" t="s">
        <v>1054</v>
      </c>
      <c r="G590" s="220"/>
      <c r="H590" s="223">
        <v>101.43</v>
      </c>
      <c r="I590" s="220"/>
      <c r="J590" s="220"/>
      <c r="K590" s="220"/>
      <c r="L590" s="224"/>
      <c r="M590" s="225"/>
      <c r="N590" s="226"/>
      <c r="O590" s="226"/>
      <c r="P590" s="226"/>
      <c r="Q590" s="226"/>
      <c r="R590" s="226"/>
      <c r="S590" s="226"/>
      <c r="T590" s="227"/>
      <c r="AT590" s="228" t="s">
        <v>173</v>
      </c>
      <c r="AU590" s="228" t="s">
        <v>94</v>
      </c>
      <c r="AV590" s="14" t="s">
        <v>94</v>
      </c>
      <c r="AW590" s="14" t="s">
        <v>4</v>
      </c>
      <c r="AX590" s="14" t="s">
        <v>81</v>
      </c>
      <c r="AY590" s="228" t="s">
        <v>165</v>
      </c>
    </row>
    <row r="591" spans="1:65" s="2" customFormat="1" ht="33" customHeight="1">
      <c r="A591" s="31"/>
      <c r="B591" s="32"/>
      <c r="C591" s="196" t="s">
        <v>1055</v>
      </c>
      <c r="D591" s="196" t="s">
        <v>167</v>
      </c>
      <c r="E591" s="197" t="s">
        <v>1056</v>
      </c>
      <c r="F591" s="198" t="s">
        <v>1057</v>
      </c>
      <c r="G591" s="199" t="s">
        <v>220</v>
      </c>
      <c r="H591" s="200">
        <v>19.2</v>
      </c>
      <c r="I591" s="201">
        <v>12.5</v>
      </c>
      <c r="J591" s="201">
        <f>ROUND(I591*H591,2)</f>
        <v>240</v>
      </c>
      <c r="K591" s="202"/>
      <c r="L591" s="36"/>
      <c r="M591" s="203" t="s">
        <v>1</v>
      </c>
      <c r="N591" s="204" t="s">
        <v>39</v>
      </c>
      <c r="O591" s="205">
        <v>0.46800000000000003</v>
      </c>
      <c r="P591" s="205">
        <f>O591*H591</f>
        <v>8.9855999999999998</v>
      </c>
      <c r="Q591" s="205">
        <v>3.0000000000000001E-5</v>
      </c>
      <c r="R591" s="205">
        <f>Q591*H591</f>
        <v>5.7600000000000001E-4</v>
      </c>
      <c r="S591" s="205">
        <v>0</v>
      </c>
      <c r="T591" s="206">
        <f>S591*H591</f>
        <v>0</v>
      </c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R591" s="207" t="s">
        <v>257</v>
      </c>
      <c r="AT591" s="207" t="s">
        <v>167</v>
      </c>
      <c r="AU591" s="207" t="s">
        <v>94</v>
      </c>
      <c r="AY591" s="17" t="s">
        <v>165</v>
      </c>
      <c r="BE591" s="208">
        <f>IF(N591="základná",J591,0)</f>
        <v>0</v>
      </c>
      <c r="BF591" s="208">
        <f>IF(N591="znížená",J591,0)</f>
        <v>240</v>
      </c>
      <c r="BG591" s="208">
        <f>IF(N591="zákl. prenesená",J591,0)</f>
        <v>0</v>
      </c>
      <c r="BH591" s="208">
        <f>IF(N591="zníž. prenesená",J591,0)</f>
        <v>0</v>
      </c>
      <c r="BI591" s="208">
        <f>IF(N591="nulová",J591,0)</f>
        <v>0</v>
      </c>
      <c r="BJ591" s="17" t="s">
        <v>94</v>
      </c>
      <c r="BK591" s="208">
        <f>ROUND(I591*H591,2)</f>
        <v>240</v>
      </c>
      <c r="BL591" s="17" t="s">
        <v>257</v>
      </c>
      <c r="BM591" s="207" t="s">
        <v>1058</v>
      </c>
    </row>
    <row r="592" spans="1:65" s="13" customFormat="1" ht="11.25">
      <c r="B592" s="209"/>
      <c r="C592" s="210"/>
      <c r="D592" s="211" t="s">
        <v>173</v>
      </c>
      <c r="E592" s="212" t="s">
        <v>1</v>
      </c>
      <c r="F592" s="213" t="s">
        <v>242</v>
      </c>
      <c r="G592" s="210"/>
      <c r="H592" s="212" t="s">
        <v>1</v>
      </c>
      <c r="I592" s="210"/>
      <c r="J592" s="210"/>
      <c r="K592" s="210"/>
      <c r="L592" s="214"/>
      <c r="M592" s="215"/>
      <c r="N592" s="216"/>
      <c r="O592" s="216"/>
      <c r="P592" s="216"/>
      <c r="Q592" s="216"/>
      <c r="R592" s="216"/>
      <c r="S592" s="216"/>
      <c r="T592" s="217"/>
      <c r="AT592" s="218" t="s">
        <v>173</v>
      </c>
      <c r="AU592" s="218" t="s">
        <v>94</v>
      </c>
      <c r="AV592" s="13" t="s">
        <v>81</v>
      </c>
      <c r="AW592" s="13" t="s">
        <v>29</v>
      </c>
      <c r="AX592" s="13" t="s">
        <v>73</v>
      </c>
      <c r="AY592" s="218" t="s">
        <v>165</v>
      </c>
    </row>
    <row r="593" spans="1:65" s="14" customFormat="1" ht="11.25">
      <c r="B593" s="219"/>
      <c r="C593" s="220"/>
      <c r="D593" s="211" t="s">
        <v>173</v>
      </c>
      <c r="E593" s="221" t="s">
        <v>1</v>
      </c>
      <c r="F593" s="222" t="s">
        <v>1059</v>
      </c>
      <c r="G593" s="220"/>
      <c r="H593" s="223">
        <v>19.2</v>
      </c>
      <c r="I593" s="220"/>
      <c r="J593" s="220"/>
      <c r="K593" s="220"/>
      <c r="L593" s="224"/>
      <c r="M593" s="225"/>
      <c r="N593" s="226"/>
      <c r="O593" s="226"/>
      <c r="P593" s="226"/>
      <c r="Q593" s="226"/>
      <c r="R593" s="226"/>
      <c r="S593" s="226"/>
      <c r="T593" s="227"/>
      <c r="AT593" s="228" t="s">
        <v>173</v>
      </c>
      <c r="AU593" s="228" t="s">
        <v>94</v>
      </c>
      <c r="AV593" s="14" t="s">
        <v>94</v>
      </c>
      <c r="AW593" s="14" t="s">
        <v>29</v>
      </c>
      <c r="AX593" s="14" t="s">
        <v>73</v>
      </c>
      <c r="AY593" s="228" t="s">
        <v>165</v>
      </c>
    </row>
    <row r="594" spans="1:65" s="15" customFormat="1" ht="11.25">
      <c r="B594" s="229"/>
      <c r="C594" s="230"/>
      <c r="D594" s="211" t="s">
        <v>173</v>
      </c>
      <c r="E594" s="231" t="s">
        <v>1</v>
      </c>
      <c r="F594" s="232" t="s">
        <v>176</v>
      </c>
      <c r="G594" s="230"/>
      <c r="H594" s="233">
        <v>19.2</v>
      </c>
      <c r="I594" s="230"/>
      <c r="J594" s="230"/>
      <c r="K594" s="230"/>
      <c r="L594" s="234"/>
      <c r="M594" s="235"/>
      <c r="N594" s="236"/>
      <c r="O594" s="236"/>
      <c r="P594" s="236"/>
      <c r="Q594" s="236"/>
      <c r="R594" s="236"/>
      <c r="S594" s="236"/>
      <c r="T594" s="237"/>
      <c r="AT594" s="238" t="s">
        <v>173</v>
      </c>
      <c r="AU594" s="238" t="s">
        <v>94</v>
      </c>
      <c r="AV594" s="15" t="s">
        <v>171</v>
      </c>
      <c r="AW594" s="15" t="s">
        <v>29</v>
      </c>
      <c r="AX594" s="15" t="s">
        <v>81</v>
      </c>
      <c r="AY594" s="238" t="s">
        <v>165</v>
      </c>
    </row>
    <row r="595" spans="1:65" s="2" customFormat="1" ht="16.5" customHeight="1">
      <c r="A595" s="31"/>
      <c r="B595" s="32"/>
      <c r="C595" s="243" t="s">
        <v>1060</v>
      </c>
      <c r="D595" s="243" t="s">
        <v>615</v>
      </c>
      <c r="E595" s="244" t="s">
        <v>1061</v>
      </c>
      <c r="F595" s="245" t="s">
        <v>1062</v>
      </c>
      <c r="G595" s="246" t="s">
        <v>289</v>
      </c>
      <c r="H595" s="247">
        <v>153.6</v>
      </c>
      <c r="I595" s="248">
        <v>0.36</v>
      </c>
      <c r="J595" s="248">
        <f>ROUND(I595*H595,2)</f>
        <v>55.3</v>
      </c>
      <c r="K595" s="249"/>
      <c r="L595" s="250"/>
      <c r="M595" s="251" t="s">
        <v>1</v>
      </c>
      <c r="N595" s="252" t="s">
        <v>39</v>
      </c>
      <c r="O595" s="205">
        <v>0</v>
      </c>
      <c r="P595" s="205">
        <f>O595*H595</f>
        <v>0</v>
      </c>
      <c r="Q595" s="205">
        <v>2.0000000000000001E-4</v>
      </c>
      <c r="R595" s="205">
        <f>Q595*H595</f>
        <v>3.0720000000000001E-2</v>
      </c>
      <c r="S595" s="205">
        <v>0</v>
      </c>
      <c r="T595" s="206">
        <f>S595*H595</f>
        <v>0</v>
      </c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R595" s="207" t="s">
        <v>358</v>
      </c>
      <c r="AT595" s="207" t="s">
        <v>615</v>
      </c>
      <c r="AU595" s="207" t="s">
        <v>94</v>
      </c>
      <c r="AY595" s="17" t="s">
        <v>165</v>
      </c>
      <c r="BE595" s="208">
        <f>IF(N595="základná",J595,0)</f>
        <v>0</v>
      </c>
      <c r="BF595" s="208">
        <f>IF(N595="znížená",J595,0)</f>
        <v>55.3</v>
      </c>
      <c r="BG595" s="208">
        <f>IF(N595="zákl. prenesená",J595,0)</f>
        <v>0</v>
      </c>
      <c r="BH595" s="208">
        <f>IF(N595="zníž. prenesená",J595,0)</f>
        <v>0</v>
      </c>
      <c r="BI595" s="208">
        <f>IF(N595="nulová",J595,0)</f>
        <v>0</v>
      </c>
      <c r="BJ595" s="17" t="s">
        <v>94</v>
      </c>
      <c r="BK595" s="208">
        <f>ROUND(I595*H595,2)</f>
        <v>55.3</v>
      </c>
      <c r="BL595" s="17" t="s">
        <v>257</v>
      </c>
      <c r="BM595" s="207" t="s">
        <v>1063</v>
      </c>
    </row>
    <row r="596" spans="1:65" s="2" customFormat="1" ht="16.5" customHeight="1">
      <c r="A596" s="31"/>
      <c r="B596" s="32"/>
      <c r="C596" s="243" t="s">
        <v>1064</v>
      </c>
      <c r="D596" s="243" t="s">
        <v>615</v>
      </c>
      <c r="E596" s="244" t="s">
        <v>1065</v>
      </c>
      <c r="F596" s="245" t="s">
        <v>1066</v>
      </c>
      <c r="G596" s="246" t="s">
        <v>170</v>
      </c>
      <c r="H596" s="247">
        <v>11.904</v>
      </c>
      <c r="I596" s="248">
        <v>18.72</v>
      </c>
      <c r="J596" s="248">
        <f>ROUND(I596*H596,2)</f>
        <v>222.84</v>
      </c>
      <c r="K596" s="249"/>
      <c r="L596" s="250"/>
      <c r="M596" s="251" t="s">
        <v>1</v>
      </c>
      <c r="N596" s="252" t="s">
        <v>39</v>
      </c>
      <c r="O596" s="205">
        <v>0</v>
      </c>
      <c r="P596" s="205">
        <f>O596*H596</f>
        <v>0</v>
      </c>
      <c r="Q596" s="205">
        <v>1.0999999999999999E-2</v>
      </c>
      <c r="R596" s="205">
        <f>Q596*H596</f>
        <v>0.130944</v>
      </c>
      <c r="S596" s="205">
        <v>0</v>
      </c>
      <c r="T596" s="206">
        <f>S596*H596</f>
        <v>0</v>
      </c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R596" s="207" t="s">
        <v>358</v>
      </c>
      <c r="AT596" s="207" t="s">
        <v>615</v>
      </c>
      <c r="AU596" s="207" t="s">
        <v>94</v>
      </c>
      <c r="AY596" s="17" t="s">
        <v>165</v>
      </c>
      <c r="BE596" s="208">
        <f>IF(N596="základná",J596,0)</f>
        <v>0</v>
      </c>
      <c r="BF596" s="208">
        <f>IF(N596="znížená",J596,0)</f>
        <v>222.84</v>
      </c>
      <c r="BG596" s="208">
        <f>IF(N596="zákl. prenesená",J596,0)</f>
        <v>0</v>
      </c>
      <c r="BH596" s="208">
        <f>IF(N596="zníž. prenesená",J596,0)</f>
        <v>0</v>
      </c>
      <c r="BI596" s="208">
        <f>IF(N596="nulová",J596,0)</f>
        <v>0</v>
      </c>
      <c r="BJ596" s="17" t="s">
        <v>94</v>
      </c>
      <c r="BK596" s="208">
        <f>ROUND(I596*H596,2)</f>
        <v>222.84</v>
      </c>
      <c r="BL596" s="17" t="s">
        <v>257</v>
      </c>
      <c r="BM596" s="207" t="s">
        <v>1067</v>
      </c>
    </row>
    <row r="597" spans="1:65" s="2" customFormat="1" ht="24.2" customHeight="1">
      <c r="A597" s="31"/>
      <c r="B597" s="32"/>
      <c r="C597" s="196" t="s">
        <v>1068</v>
      </c>
      <c r="D597" s="196" t="s">
        <v>167</v>
      </c>
      <c r="E597" s="197" t="s">
        <v>1069</v>
      </c>
      <c r="F597" s="198" t="s">
        <v>1070</v>
      </c>
      <c r="G597" s="199" t="s">
        <v>631</v>
      </c>
      <c r="H597" s="200">
        <v>40.094999999999999</v>
      </c>
      <c r="I597" s="201">
        <v>2.4</v>
      </c>
      <c r="J597" s="201">
        <f>ROUND(I597*H597,2)</f>
        <v>96.23</v>
      </c>
      <c r="K597" s="202"/>
      <c r="L597" s="36"/>
      <c r="M597" s="203" t="s">
        <v>1</v>
      </c>
      <c r="N597" s="204" t="s">
        <v>39</v>
      </c>
      <c r="O597" s="205">
        <v>0</v>
      </c>
      <c r="P597" s="205">
        <f>O597*H597</f>
        <v>0</v>
      </c>
      <c r="Q597" s="205">
        <v>0</v>
      </c>
      <c r="R597" s="205">
        <f>Q597*H597</f>
        <v>0</v>
      </c>
      <c r="S597" s="205">
        <v>0</v>
      </c>
      <c r="T597" s="206">
        <f>S597*H597</f>
        <v>0</v>
      </c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R597" s="207" t="s">
        <v>257</v>
      </c>
      <c r="AT597" s="207" t="s">
        <v>167</v>
      </c>
      <c r="AU597" s="207" t="s">
        <v>94</v>
      </c>
      <c r="AY597" s="17" t="s">
        <v>165</v>
      </c>
      <c r="BE597" s="208">
        <f>IF(N597="základná",J597,0)</f>
        <v>0</v>
      </c>
      <c r="BF597" s="208">
        <f>IF(N597="znížená",J597,0)</f>
        <v>96.23</v>
      </c>
      <c r="BG597" s="208">
        <f>IF(N597="zákl. prenesená",J597,0)</f>
        <v>0</v>
      </c>
      <c r="BH597" s="208">
        <f>IF(N597="zníž. prenesená",J597,0)</f>
        <v>0</v>
      </c>
      <c r="BI597" s="208">
        <f>IF(N597="nulová",J597,0)</f>
        <v>0</v>
      </c>
      <c r="BJ597" s="17" t="s">
        <v>94</v>
      </c>
      <c r="BK597" s="208">
        <f>ROUND(I597*H597,2)</f>
        <v>96.23</v>
      </c>
      <c r="BL597" s="17" t="s">
        <v>257</v>
      </c>
      <c r="BM597" s="207" t="s">
        <v>1071</v>
      </c>
    </row>
    <row r="598" spans="1:65" s="12" customFormat="1" ht="22.9" customHeight="1">
      <c r="B598" s="181"/>
      <c r="C598" s="182"/>
      <c r="D598" s="183" t="s">
        <v>72</v>
      </c>
      <c r="E598" s="194" t="s">
        <v>412</v>
      </c>
      <c r="F598" s="194" t="s">
        <v>413</v>
      </c>
      <c r="G598" s="182"/>
      <c r="H598" s="182"/>
      <c r="I598" s="182"/>
      <c r="J598" s="195">
        <f>BK598</f>
        <v>24142.48</v>
      </c>
      <c r="K598" s="182"/>
      <c r="L598" s="186"/>
      <c r="M598" s="187"/>
      <c r="N598" s="188"/>
      <c r="O598" s="188"/>
      <c r="P598" s="189">
        <f>SUM(P599:P660)</f>
        <v>178.16170800000003</v>
      </c>
      <c r="Q598" s="188"/>
      <c r="R598" s="189">
        <f>SUM(R599:R660)</f>
        <v>6.675815749999999</v>
      </c>
      <c r="S598" s="188"/>
      <c r="T598" s="190">
        <f>SUM(T599:T660)</f>
        <v>0</v>
      </c>
      <c r="AR598" s="191" t="s">
        <v>94</v>
      </c>
      <c r="AT598" s="192" t="s">
        <v>72</v>
      </c>
      <c r="AU598" s="192" t="s">
        <v>81</v>
      </c>
      <c r="AY598" s="191" t="s">
        <v>165</v>
      </c>
      <c r="BK598" s="193">
        <f>SUM(BK599:BK660)</f>
        <v>24142.48</v>
      </c>
    </row>
    <row r="599" spans="1:65" s="2" customFormat="1" ht="24.2" customHeight="1">
      <c r="A599" s="31"/>
      <c r="B599" s="32"/>
      <c r="C599" s="196" t="s">
        <v>1072</v>
      </c>
      <c r="D599" s="196" t="s">
        <v>167</v>
      </c>
      <c r="E599" s="197" t="s">
        <v>1073</v>
      </c>
      <c r="F599" s="198" t="s">
        <v>1074</v>
      </c>
      <c r="G599" s="199" t="s">
        <v>170</v>
      </c>
      <c r="H599" s="200">
        <v>433.18599999999998</v>
      </c>
      <c r="I599" s="201">
        <v>1.75</v>
      </c>
      <c r="J599" s="201">
        <f>ROUND(I599*H599,2)</f>
        <v>758.08</v>
      </c>
      <c r="K599" s="202"/>
      <c r="L599" s="36"/>
      <c r="M599" s="203" t="s">
        <v>1</v>
      </c>
      <c r="N599" s="204" t="s">
        <v>39</v>
      </c>
      <c r="O599" s="205">
        <v>9.2999999999999999E-2</v>
      </c>
      <c r="P599" s="205">
        <f>O599*H599</f>
        <v>40.286297999999995</v>
      </c>
      <c r="Q599" s="205">
        <v>0</v>
      </c>
      <c r="R599" s="205">
        <f>Q599*H599</f>
        <v>0</v>
      </c>
      <c r="S599" s="205">
        <v>0</v>
      </c>
      <c r="T599" s="206">
        <f>S599*H599</f>
        <v>0</v>
      </c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R599" s="207" t="s">
        <v>257</v>
      </c>
      <c r="AT599" s="207" t="s">
        <v>167</v>
      </c>
      <c r="AU599" s="207" t="s">
        <v>94</v>
      </c>
      <c r="AY599" s="17" t="s">
        <v>165</v>
      </c>
      <c r="BE599" s="208">
        <f>IF(N599="základná",J599,0)</f>
        <v>0</v>
      </c>
      <c r="BF599" s="208">
        <f>IF(N599="znížená",J599,0)</f>
        <v>758.08</v>
      </c>
      <c r="BG599" s="208">
        <f>IF(N599="zákl. prenesená",J599,0)</f>
        <v>0</v>
      </c>
      <c r="BH599" s="208">
        <f>IF(N599="zníž. prenesená",J599,0)</f>
        <v>0</v>
      </c>
      <c r="BI599" s="208">
        <f>IF(N599="nulová",J599,0)</f>
        <v>0</v>
      </c>
      <c r="BJ599" s="17" t="s">
        <v>94</v>
      </c>
      <c r="BK599" s="208">
        <f>ROUND(I599*H599,2)</f>
        <v>758.08</v>
      </c>
      <c r="BL599" s="17" t="s">
        <v>257</v>
      </c>
      <c r="BM599" s="207" t="s">
        <v>1075</v>
      </c>
    </row>
    <row r="600" spans="1:65" s="13" customFormat="1" ht="11.25">
      <c r="B600" s="209"/>
      <c r="C600" s="210"/>
      <c r="D600" s="211" t="s">
        <v>173</v>
      </c>
      <c r="E600" s="212" t="s">
        <v>1</v>
      </c>
      <c r="F600" s="213" t="s">
        <v>1076</v>
      </c>
      <c r="G600" s="210"/>
      <c r="H600" s="212" t="s">
        <v>1</v>
      </c>
      <c r="I600" s="210"/>
      <c r="J600" s="210"/>
      <c r="K600" s="210"/>
      <c r="L600" s="214"/>
      <c r="M600" s="215"/>
      <c r="N600" s="216"/>
      <c r="O600" s="216"/>
      <c r="P600" s="216"/>
      <c r="Q600" s="216"/>
      <c r="R600" s="216"/>
      <c r="S600" s="216"/>
      <c r="T600" s="217"/>
      <c r="AT600" s="218" t="s">
        <v>173</v>
      </c>
      <c r="AU600" s="218" t="s">
        <v>94</v>
      </c>
      <c r="AV600" s="13" t="s">
        <v>81</v>
      </c>
      <c r="AW600" s="13" t="s">
        <v>29</v>
      </c>
      <c r="AX600" s="13" t="s">
        <v>73</v>
      </c>
      <c r="AY600" s="218" t="s">
        <v>165</v>
      </c>
    </row>
    <row r="601" spans="1:65" s="14" customFormat="1" ht="11.25">
      <c r="B601" s="219"/>
      <c r="C601" s="220"/>
      <c r="D601" s="211" t="s">
        <v>173</v>
      </c>
      <c r="E601" s="221" t="s">
        <v>1</v>
      </c>
      <c r="F601" s="222" t="s">
        <v>1077</v>
      </c>
      <c r="G601" s="220"/>
      <c r="H601" s="223">
        <v>120.77</v>
      </c>
      <c r="I601" s="220"/>
      <c r="J601" s="220"/>
      <c r="K601" s="220"/>
      <c r="L601" s="224"/>
      <c r="M601" s="225"/>
      <c r="N601" s="226"/>
      <c r="O601" s="226"/>
      <c r="P601" s="226"/>
      <c r="Q601" s="226"/>
      <c r="R601" s="226"/>
      <c r="S601" s="226"/>
      <c r="T601" s="227"/>
      <c r="AT601" s="228" t="s">
        <v>173</v>
      </c>
      <c r="AU601" s="228" t="s">
        <v>94</v>
      </c>
      <c r="AV601" s="14" t="s">
        <v>94</v>
      </c>
      <c r="AW601" s="14" t="s">
        <v>29</v>
      </c>
      <c r="AX601" s="14" t="s">
        <v>73</v>
      </c>
      <c r="AY601" s="228" t="s">
        <v>165</v>
      </c>
    </row>
    <row r="602" spans="1:65" s="13" customFormat="1" ht="11.25">
      <c r="B602" s="209"/>
      <c r="C602" s="210"/>
      <c r="D602" s="211" t="s">
        <v>173</v>
      </c>
      <c r="E602" s="212" t="s">
        <v>1</v>
      </c>
      <c r="F602" s="213" t="s">
        <v>1078</v>
      </c>
      <c r="G602" s="210"/>
      <c r="H602" s="212" t="s">
        <v>1</v>
      </c>
      <c r="I602" s="210"/>
      <c r="J602" s="210"/>
      <c r="K602" s="210"/>
      <c r="L602" s="214"/>
      <c r="M602" s="215"/>
      <c r="N602" s="216"/>
      <c r="O602" s="216"/>
      <c r="P602" s="216"/>
      <c r="Q602" s="216"/>
      <c r="R602" s="216"/>
      <c r="S602" s="216"/>
      <c r="T602" s="217"/>
      <c r="AT602" s="218" t="s">
        <v>173</v>
      </c>
      <c r="AU602" s="218" t="s">
        <v>94</v>
      </c>
      <c r="AV602" s="13" t="s">
        <v>81</v>
      </c>
      <c r="AW602" s="13" t="s">
        <v>29</v>
      </c>
      <c r="AX602" s="13" t="s">
        <v>73</v>
      </c>
      <c r="AY602" s="218" t="s">
        <v>165</v>
      </c>
    </row>
    <row r="603" spans="1:65" s="14" customFormat="1" ht="11.25">
      <c r="B603" s="219"/>
      <c r="C603" s="220"/>
      <c r="D603" s="211" t="s">
        <v>173</v>
      </c>
      <c r="E603" s="221" t="s">
        <v>1</v>
      </c>
      <c r="F603" s="222" t="s">
        <v>1079</v>
      </c>
      <c r="G603" s="220"/>
      <c r="H603" s="223">
        <v>312.416</v>
      </c>
      <c r="I603" s="220"/>
      <c r="J603" s="220"/>
      <c r="K603" s="220"/>
      <c r="L603" s="224"/>
      <c r="M603" s="225"/>
      <c r="N603" s="226"/>
      <c r="O603" s="226"/>
      <c r="P603" s="226"/>
      <c r="Q603" s="226"/>
      <c r="R603" s="226"/>
      <c r="S603" s="226"/>
      <c r="T603" s="227"/>
      <c r="AT603" s="228" t="s">
        <v>173</v>
      </c>
      <c r="AU603" s="228" t="s">
        <v>94</v>
      </c>
      <c r="AV603" s="14" t="s">
        <v>94</v>
      </c>
      <c r="AW603" s="14" t="s">
        <v>29</v>
      </c>
      <c r="AX603" s="14" t="s">
        <v>73</v>
      </c>
      <c r="AY603" s="228" t="s">
        <v>165</v>
      </c>
    </row>
    <row r="604" spans="1:65" s="15" customFormat="1" ht="11.25">
      <c r="B604" s="229"/>
      <c r="C604" s="230"/>
      <c r="D604" s="211" t="s">
        <v>173</v>
      </c>
      <c r="E604" s="231" t="s">
        <v>1</v>
      </c>
      <c r="F604" s="232" t="s">
        <v>176</v>
      </c>
      <c r="G604" s="230"/>
      <c r="H604" s="233">
        <v>433.18599999999998</v>
      </c>
      <c r="I604" s="230"/>
      <c r="J604" s="230"/>
      <c r="K604" s="230"/>
      <c r="L604" s="234"/>
      <c r="M604" s="235"/>
      <c r="N604" s="236"/>
      <c r="O604" s="236"/>
      <c r="P604" s="236"/>
      <c r="Q604" s="236"/>
      <c r="R604" s="236"/>
      <c r="S604" s="236"/>
      <c r="T604" s="237"/>
      <c r="AT604" s="238" t="s">
        <v>173</v>
      </c>
      <c r="AU604" s="238" t="s">
        <v>94</v>
      </c>
      <c r="AV604" s="15" t="s">
        <v>171</v>
      </c>
      <c r="AW604" s="15" t="s">
        <v>29</v>
      </c>
      <c r="AX604" s="15" t="s">
        <v>81</v>
      </c>
      <c r="AY604" s="238" t="s">
        <v>165</v>
      </c>
    </row>
    <row r="605" spans="1:65" s="2" customFormat="1" ht="24.2" customHeight="1">
      <c r="A605" s="31"/>
      <c r="B605" s="32"/>
      <c r="C605" s="243" t="s">
        <v>1080</v>
      </c>
      <c r="D605" s="243" t="s">
        <v>615</v>
      </c>
      <c r="E605" s="244" t="s">
        <v>1081</v>
      </c>
      <c r="F605" s="245" t="s">
        <v>1082</v>
      </c>
      <c r="G605" s="246" t="s">
        <v>170</v>
      </c>
      <c r="H605" s="247">
        <v>441.85</v>
      </c>
      <c r="I605" s="248">
        <v>9.42</v>
      </c>
      <c r="J605" s="248">
        <f>ROUND(I605*H605,2)</f>
        <v>4162.2299999999996</v>
      </c>
      <c r="K605" s="249"/>
      <c r="L605" s="250"/>
      <c r="M605" s="251" t="s">
        <v>1</v>
      </c>
      <c r="N605" s="252" t="s">
        <v>39</v>
      </c>
      <c r="O605" s="205">
        <v>0</v>
      </c>
      <c r="P605" s="205">
        <f>O605*H605</f>
        <v>0</v>
      </c>
      <c r="Q605" s="205">
        <v>5.7600000000000004E-3</v>
      </c>
      <c r="R605" s="205">
        <f>Q605*H605</f>
        <v>2.5450560000000002</v>
      </c>
      <c r="S605" s="205">
        <v>0</v>
      </c>
      <c r="T605" s="206">
        <f>S605*H605</f>
        <v>0</v>
      </c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R605" s="207" t="s">
        <v>358</v>
      </c>
      <c r="AT605" s="207" t="s">
        <v>615</v>
      </c>
      <c r="AU605" s="207" t="s">
        <v>94</v>
      </c>
      <c r="AY605" s="17" t="s">
        <v>165</v>
      </c>
      <c r="BE605" s="208">
        <f>IF(N605="základná",J605,0)</f>
        <v>0</v>
      </c>
      <c r="BF605" s="208">
        <f>IF(N605="znížená",J605,0)</f>
        <v>4162.2299999999996</v>
      </c>
      <c r="BG605" s="208">
        <f>IF(N605="zákl. prenesená",J605,0)</f>
        <v>0</v>
      </c>
      <c r="BH605" s="208">
        <f>IF(N605="zníž. prenesená",J605,0)</f>
        <v>0</v>
      </c>
      <c r="BI605" s="208">
        <f>IF(N605="nulová",J605,0)</f>
        <v>0</v>
      </c>
      <c r="BJ605" s="17" t="s">
        <v>94</v>
      </c>
      <c r="BK605" s="208">
        <f>ROUND(I605*H605,2)</f>
        <v>4162.2299999999996</v>
      </c>
      <c r="BL605" s="17" t="s">
        <v>257</v>
      </c>
      <c r="BM605" s="207" t="s">
        <v>1083</v>
      </c>
    </row>
    <row r="606" spans="1:65" s="14" customFormat="1" ht="11.25">
      <c r="B606" s="219"/>
      <c r="C606" s="220"/>
      <c r="D606" s="211" t="s">
        <v>173</v>
      </c>
      <c r="E606" s="220"/>
      <c r="F606" s="222" t="s">
        <v>1084</v>
      </c>
      <c r="G606" s="220"/>
      <c r="H606" s="223">
        <v>441.85</v>
      </c>
      <c r="I606" s="220"/>
      <c r="J606" s="220"/>
      <c r="K606" s="220"/>
      <c r="L606" s="224"/>
      <c r="M606" s="225"/>
      <c r="N606" s="226"/>
      <c r="O606" s="226"/>
      <c r="P606" s="226"/>
      <c r="Q606" s="226"/>
      <c r="R606" s="226"/>
      <c r="S606" s="226"/>
      <c r="T606" s="227"/>
      <c r="AT606" s="228" t="s">
        <v>173</v>
      </c>
      <c r="AU606" s="228" t="s">
        <v>94</v>
      </c>
      <c r="AV606" s="14" t="s">
        <v>94</v>
      </c>
      <c r="AW606" s="14" t="s">
        <v>4</v>
      </c>
      <c r="AX606" s="14" t="s">
        <v>81</v>
      </c>
      <c r="AY606" s="228" t="s">
        <v>165</v>
      </c>
    </row>
    <row r="607" spans="1:65" s="2" customFormat="1" ht="24.2" customHeight="1">
      <c r="A607" s="31"/>
      <c r="B607" s="32"/>
      <c r="C607" s="196" t="s">
        <v>1085</v>
      </c>
      <c r="D607" s="196" t="s">
        <v>167</v>
      </c>
      <c r="E607" s="197" t="s">
        <v>1086</v>
      </c>
      <c r="F607" s="198" t="s">
        <v>1087</v>
      </c>
      <c r="G607" s="199" t="s">
        <v>170</v>
      </c>
      <c r="H607" s="200">
        <v>40.683999999999997</v>
      </c>
      <c r="I607" s="201">
        <v>5.27</v>
      </c>
      <c r="J607" s="201">
        <f>ROUND(I607*H607,2)</f>
        <v>214.4</v>
      </c>
      <c r="K607" s="202"/>
      <c r="L607" s="36"/>
      <c r="M607" s="203" t="s">
        <v>1</v>
      </c>
      <c r="N607" s="204" t="s">
        <v>39</v>
      </c>
      <c r="O607" s="205">
        <v>0.254</v>
      </c>
      <c r="P607" s="205">
        <f>O607*H607</f>
        <v>10.333736</v>
      </c>
      <c r="Q607" s="205">
        <v>2.9E-4</v>
      </c>
      <c r="R607" s="205">
        <f>Q607*H607</f>
        <v>1.1798359999999999E-2</v>
      </c>
      <c r="S607" s="205">
        <v>0</v>
      </c>
      <c r="T607" s="206">
        <f>S607*H607</f>
        <v>0</v>
      </c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R607" s="207" t="s">
        <v>257</v>
      </c>
      <c r="AT607" s="207" t="s">
        <v>167</v>
      </c>
      <c r="AU607" s="207" t="s">
        <v>94</v>
      </c>
      <c r="AY607" s="17" t="s">
        <v>165</v>
      </c>
      <c r="BE607" s="208">
        <f>IF(N607="základná",J607,0)</f>
        <v>0</v>
      </c>
      <c r="BF607" s="208">
        <f>IF(N607="znížená",J607,0)</f>
        <v>214.4</v>
      </c>
      <c r="BG607" s="208">
        <f>IF(N607="zákl. prenesená",J607,0)</f>
        <v>0</v>
      </c>
      <c r="BH607" s="208">
        <f>IF(N607="zníž. prenesená",J607,0)</f>
        <v>0</v>
      </c>
      <c r="BI607" s="208">
        <f>IF(N607="nulová",J607,0)</f>
        <v>0</v>
      </c>
      <c r="BJ607" s="17" t="s">
        <v>94</v>
      </c>
      <c r="BK607" s="208">
        <f>ROUND(I607*H607,2)</f>
        <v>214.4</v>
      </c>
      <c r="BL607" s="17" t="s">
        <v>257</v>
      </c>
      <c r="BM607" s="207" t="s">
        <v>1088</v>
      </c>
    </row>
    <row r="608" spans="1:65" s="13" customFormat="1" ht="11.25">
      <c r="B608" s="209"/>
      <c r="C608" s="210"/>
      <c r="D608" s="211" t="s">
        <v>173</v>
      </c>
      <c r="E608" s="212" t="s">
        <v>1</v>
      </c>
      <c r="F608" s="213" t="s">
        <v>242</v>
      </c>
      <c r="G608" s="210"/>
      <c r="H608" s="212" t="s">
        <v>1</v>
      </c>
      <c r="I608" s="210"/>
      <c r="J608" s="210"/>
      <c r="K608" s="210"/>
      <c r="L608" s="214"/>
      <c r="M608" s="215"/>
      <c r="N608" s="216"/>
      <c r="O608" s="216"/>
      <c r="P608" s="216"/>
      <c r="Q608" s="216"/>
      <c r="R608" s="216"/>
      <c r="S608" s="216"/>
      <c r="T608" s="217"/>
      <c r="AT608" s="218" t="s">
        <v>173</v>
      </c>
      <c r="AU608" s="218" t="s">
        <v>94</v>
      </c>
      <c r="AV608" s="13" t="s">
        <v>81</v>
      </c>
      <c r="AW608" s="13" t="s">
        <v>29</v>
      </c>
      <c r="AX608" s="13" t="s">
        <v>73</v>
      </c>
      <c r="AY608" s="218" t="s">
        <v>165</v>
      </c>
    </row>
    <row r="609" spans="1:65" s="14" customFormat="1" ht="11.25">
      <c r="B609" s="219"/>
      <c r="C609" s="220"/>
      <c r="D609" s="211" t="s">
        <v>173</v>
      </c>
      <c r="E609" s="221" t="s">
        <v>1</v>
      </c>
      <c r="F609" s="222" t="s">
        <v>807</v>
      </c>
      <c r="G609" s="220"/>
      <c r="H609" s="223">
        <v>40.683999999999997</v>
      </c>
      <c r="I609" s="220"/>
      <c r="J609" s="220"/>
      <c r="K609" s="220"/>
      <c r="L609" s="224"/>
      <c r="M609" s="225"/>
      <c r="N609" s="226"/>
      <c r="O609" s="226"/>
      <c r="P609" s="226"/>
      <c r="Q609" s="226"/>
      <c r="R609" s="226"/>
      <c r="S609" s="226"/>
      <c r="T609" s="227"/>
      <c r="AT609" s="228" t="s">
        <v>173</v>
      </c>
      <c r="AU609" s="228" t="s">
        <v>94</v>
      </c>
      <c r="AV609" s="14" t="s">
        <v>94</v>
      </c>
      <c r="AW609" s="14" t="s">
        <v>29</v>
      </c>
      <c r="AX609" s="14" t="s">
        <v>73</v>
      </c>
      <c r="AY609" s="228" t="s">
        <v>165</v>
      </c>
    </row>
    <row r="610" spans="1:65" s="15" customFormat="1" ht="11.25">
      <c r="B610" s="229"/>
      <c r="C610" s="230"/>
      <c r="D610" s="211" t="s">
        <v>173</v>
      </c>
      <c r="E610" s="231" t="s">
        <v>1</v>
      </c>
      <c r="F610" s="232" t="s">
        <v>176</v>
      </c>
      <c r="G610" s="230"/>
      <c r="H610" s="233">
        <v>40.683999999999997</v>
      </c>
      <c r="I610" s="230"/>
      <c r="J610" s="230"/>
      <c r="K610" s="230"/>
      <c r="L610" s="234"/>
      <c r="M610" s="235"/>
      <c r="N610" s="236"/>
      <c r="O610" s="236"/>
      <c r="P610" s="236"/>
      <c r="Q610" s="236"/>
      <c r="R610" s="236"/>
      <c r="S610" s="236"/>
      <c r="T610" s="237"/>
      <c r="AT610" s="238" t="s">
        <v>173</v>
      </c>
      <c r="AU610" s="238" t="s">
        <v>94</v>
      </c>
      <c r="AV610" s="15" t="s">
        <v>171</v>
      </c>
      <c r="AW610" s="15" t="s">
        <v>29</v>
      </c>
      <c r="AX610" s="15" t="s">
        <v>81</v>
      </c>
      <c r="AY610" s="238" t="s">
        <v>165</v>
      </c>
    </row>
    <row r="611" spans="1:65" s="2" customFormat="1" ht="24.2" customHeight="1">
      <c r="A611" s="31"/>
      <c r="B611" s="32"/>
      <c r="C611" s="243" t="s">
        <v>954</v>
      </c>
      <c r="D611" s="243" t="s">
        <v>615</v>
      </c>
      <c r="E611" s="244" t="s">
        <v>1089</v>
      </c>
      <c r="F611" s="245" t="s">
        <v>1090</v>
      </c>
      <c r="G611" s="246" t="s">
        <v>170</v>
      </c>
      <c r="H611" s="247">
        <v>41.497999999999998</v>
      </c>
      <c r="I611" s="248">
        <v>6.8</v>
      </c>
      <c r="J611" s="248">
        <f>ROUND(I611*H611,2)</f>
        <v>282.19</v>
      </c>
      <c r="K611" s="249"/>
      <c r="L611" s="250"/>
      <c r="M611" s="251" t="s">
        <v>1</v>
      </c>
      <c r="N611" s="252" t="s">
        <v>39</v>
      </c>
      <c r="O611" s="205">
        <v>0</v>
      </c>
      <c r="P611" s="205">
        <f>O611*H611</f>
        <v>0</v>
      </c>
      <c r="Q611" s="205">
        <v>9.8999999999999999E-4</v>
      </c>
      <c r="R611" s="205">
        <f>Q611*H611</f>
        <v>4.1083019999999998E-2</v>
      </c>
      <c r="S611" s="205">
        <v>0</v>
      </c>
      <c r="T611" s="206">
        <f>S611*H611</f>
        <v>0</v>
      </c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R611" s="207" t="s">
        <v>358</v>
      </c>
      <c r="AT611" s="207" t="s">
        <v>615</v>
      </c>
      <c r="AU611" s="207" t="s">
        <v>94</v>
      </c>
      <c r="AY611" s="17" t="s">
        <v>165</v>
      </c>
      <c r="BE611" s="208">
        <f>IF(N611="základná",J611,0)</f>
        <v>0</v>
      </c>
      <c r="BF611" s="208">
        <f>IF(N611="znížená",J611,0)</f>
        <v>282.19</v>
      </c>
      <c r="BG611" s="208">
        <f>IF(N611="zákl. prenesená",J611,0)</f>
        <v>0</v>
      </c>
      <c r="BH611" s="208">
        <f>IF(N611="zníž. prenesená",J611,0)</f>
        <v>0</v>
      </c>
      <c r="BI611" s="208">
        <f>IF(N611="nulová",J611,0)</f>
        <v>0</v>
      </c>
      <c r="BJ611" s="17" t="s">
        <v>94</v>
      </c>
      <c r="BK611" s="208">
        <f>ROUND(I611*H611,2)</f>
        <v>282.19</v>
      </c>
      <c r="BL611" s="17" t="s">
        <v>257</v>
      </c>
      <c r="BM611" s="207" t="s">
        <v>1091</v>
      </c>
    </row>
    <row r="612" spans="1:65" s="14" customFormat="1" ht="11.25">
      <c r="B612" s="219"/>
      <c r="C612" s="220"/>
      <c r="D612" s="211" t="s">
        <v>173</v>
      </c>
      <c r="E612" s="220"/>
      <c r="F612" s="222" t="s">
        <v>1092</v>
      </c>
      <c r="G612" s="220"/>
      <c r="H612" s="223">
        <v>41.497999999999998</v>
      </c>
      <c r="I612" s="220"/>
      <c r="J612" s="220"/>
      <c r="K612" s="220"/>
      <c r="L612" s="224"/>
      <c r="M612" s="225"/>
      <c r="N612" s="226"/>
      <c r="O612" s="226"/>
      <c r="P612" s="226"/>
      <c r="Q612" s="226"/>
      <c r="R612" s="226"/>
      <c r="S612" s="226"/>
      <c r="T612" s="227"/>
      <c r="AT612" s="228" t="s">
        <v>173</v>
      </c>
      <c r="AU612" s="228" t="s">
        <v>94</v>
      </c>
      <c r="AV612" s="14" t="s">
        <v>94</v>
      </c>
      <c r="AW612" s="14" t="s">
        <v>4</v>
      </c>
      <c r="AX612" s="14" t="s">
        <v>81</v>
      </c>
      <c r="AY612" s="228" t="s">
        <v>165</v>
      </c>
    </row>
    <row r="613" spans="1:65" s="2" customFormat="1" ht="24.2" customHeight="1">
      <c r="A613" s="31"/>
      <c r="B613" s="32"/>
      <c r="C613" s="196" t="s">
        <v>1093</v>
      </c>
      <c r="D613" s="196" t="s">
        <v>167</v>
      </c>
      <c r="E613" s="197" t="s">
        <v>1094</v>
      </c>
      <c r="F613" s="198" t="s">
        <v>1095</v>
      </c>
      <c r="G613" s="199" t="s">
        <v>170</v>
      </c>
      <c r="H613" s="200">
        <v>6.9930000000000003</v>
      </c>
      <c r="I613" s="201">
        <v>1.21</v>
      </c>
      <c r="J613" s="201">
        <f>ROUND(I613*H613,2)</f>
        <v>8.4600000000000009</v>
      </c>
      <c r="K613" s="202"/>
      <c r="L613" s="36"/>
      <c r="M613" s="203" t="s">
        <v>1</v>
      </c>
      <c r="N613" s="204" t="s">
        <v>39</v>
      </c>
      <c r="O613" s="205">
        <v>6.5000000000000002E-2</v>
      </c>
      <c r="P613" s="205">
        <f>O613*H613</f>
        <v>0.45454500000000003</v>
      </c>
      <c r="Q613" s="205">
        <v>0</v>
      </c>
      <c r="R613" s="205">
        <f>Q613*H613</f>
        <v>0</v>
      </c>
      <c r="S613" s="205">
        <v>0</v>
      </c>
      <c r="T613" s="206">
        <f>S613*H613</f>
        <v>0</v>
      </c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R613" s="207" t="s">
        <v>257</v>
      </c>
      <c r="AT613" s="207" t="s">
        <v>167</v>
      </c>
      <c r="AU613" s="207" t="s">
        <v>94</v>
      </c>
      <c r="AY613" s="17" t="s">
        <v>165</v>
      </c>
      <c r="BE613" s="208">
        <f>IF(N613="základná",J613,0)</f>
        <v>0</v>
      </c>
      <c r="BF613" s="208">
        <f>IF(N613="znížená",J613,0)</f>
        <v>8.4600000000000009</v>
      </c>
      <c r="BG613" s="208">
        <f>IF(N613="zákl. prenesená",J613,0)</f>
        <v>0</v>
      </c>
      <c r="BH613" s="208">
        <f>IF(N613="zníž. prenesená",J613,0)</f>
        <v>0</v>
      </c>
      <c r="BI613" s="208">
        <f>IF(N613="nulová",J613,0)</f>
        <v>0</v>
      </c>
      <c r="BJ613" s="17" t="s">
        <v>94</v>
      </c>
      <c r="BK613" s="208">
        <f>ROUND(I613*H613,2)</f>
        <v>8.4600000000000009</v>
      </c>
      <c r="BL613" s="17" t="s">
        <v>257</v>
      </c>
      <c r="BM613" s="207" t="s">
        <v>1096</v>
      </c>
    </row>
    <row r="614" spans="1:65" s="13" customFormat="1" ht="11.25">
      <c r="B614" s="209"/>
      <c r="C614" s="210"/>
      <c r="D614" s="211" t="s">
        <v>173</v>
      </c>
      <c r="E614" s="212" t="s">
        <v>1</v>
      </c>
      <c r="F614" s="213" t="s">
        <v>1097</v>
      </c>
      <c r="G614" s="210"/>
      <c r="H614" s="212" t="s">
        <v>1</v>
      </c>
      <c r="I614" s="210"/>
      <c r="J614" s="210"/>
      <c r="K614" s="210"/>
      <c r="L614" s="214"/>
      <c r="M614" s="215"/>
      <c r="N614" s="216"/>
      <c r="O614" s="216"/>
      <c r="P614" s="216"/>
      <c r="Q614" s="216"/>
      <c r="R614" s="216"/>
      <c r="S614" s="216"/>
      <c r="T614" s="217"/>
      <c r="AT614" s="218" t="s">
        <v>173</v>
      </c>
      <c r="AU614" s="218" t="s">
        <v>94</v>
      </c>
      <c r="AV614" s="13" t="s">
        <v>81</v>
      </c>
      <c r="AW614" s="13" t="s">
        <v>29</v>
      </c>
      <c r="AX614" s="13" t="s">
        <v>73</v>
      </c>
      <c r="AY614" s="218" t="s">
        <v>165</v>
      </c>
    </row>
    <row r="615" spans="1:65" s="14" customFormat="1" ht="11.25">
      <c r="B615" s="219"/>
      <c r="C615" s="220"/>
      <c r="D615" s="211" t="s">
        <v>173</v>
      </c>
      <c r="E615" s="221" t="s">
        <v>1</v>
      </c>
      <c r="F615" s="222" t="s">
        <v>1098</v>
      </c>
      <c r="G615" s="220"/>
      <c r="H615" s="223">
        <v>6.9930000000000003</v>
      </c>
      <c r="I615" s="220"/>
      <c r="J615" s="220"/>
      <c r="K615" s="220"/>
      <c r="L615" s="224"/>
      <c r="M615" s="225"/>
      <c r="N615" s="226"/>
      <c r="O615" s="226"/>
      <c r="P615" s="226"/>
      <c r="Q615" s="226"/>
      <c r="R615" s="226"/>
      <c r="S615" s="226"/>
      <c r="T615" s="227"/>
      <c r="AT615" s="228" t="s">
        <v>173</v>
      </c>
      <c r="AU615" s="228" t="s">
        <v>94</v>
      </c>
      <c r="AV615" s="14" t="s">
        <v>94</v>
      </c>
      <c r="AW615" s="14" t="s">
        <v>29</v>
      </c>
      <c r="AX615" s="14" t="s">
        <v>73</v>
      </c>
      <c r="AY615" s="228" t="s">
        <v>165</v>
      </c>
    </row>
    <row r="616" spans="1:65" s="15" customFormat="1" ht="11.25">
      <c r="B616" s="229"/>
      <c r="C616" s="230"/>
      <c r="D616" s="211" t="s">
        <v>173</v>
      </c>
      <c r="E616" s="231" t="s">
        <v>1</v>
      </c>
      <c r="F616" s="232" t="s">
        <v>176</v>
      </c>
      <c r="G616" s="230"/>
      <c r="H616" s="233">
        <v>6.9930000000000003</v>
      </c>
      <c r="I616" s="230"/>
      <c r="J616" s="230"/>
      <c r="K616" s="230"/>
      <c r="L616" s="234"/>
      <c r="M616" s="235"/>
      <c r="N616" s="236"/>
      <c r="O616" s="236"/>
      <c r="P616" s="236"/>
      <c r="Q616" s="236"/>
      <c r="R616" s="236"/>
      <c r="S616" s="236"/>
      <c r="T616" s="237"/>
      <c r="AT616" s="238" t="s">
        <v>173</v>
      </c>
      <c r="AU616" s="238" t="s">
        <v>94</v>
      </c>
      <c r="AV616" s="15" t="s">
        <v>171</v>
      </c>
      <c r="AW616" s="15" t="s">
        <v>29</v>
      </c>
      <c r="AX616" s="15" t="s">
        <v>81</v>
      </c>
      <c r="AY616" s="238" t="s">
        <v>165</v>
      </c>
    </row>
    <row r="617" spans="1:65" s="2" customFormat="1" ht="44.25" customHeight="1">
      <c r="A617" s="31"/>
      <c r="B617" s="32"/>
      <c r="C617" s="243" t="s">
        <v>1099</v>
      </c>
      <c r="D617" s="243" t="s">
        <v>615</v>
      </c>
      <c r="E617" s="244" t="s">
        <v>1100</v>
      </c>
      <c r="F617" s="245" t="s">
        <v>1101</v>
      </c>
      <c r="G617" s="246" t="s">
        <v>170</v>
      </c>
      <c r="H617" s="247">
        <v>7.133</v>
      </c>
      <c r="I617" s="248">
        <v>8.1</v>
      </c>
      <c r="J617" s="248">
        <f>ROUND(I617*H617,2)</f>
        <v>57.78</v>
      </c>
      <c r="K617" s="249"/>
      <c r="L617" s="250"/>
      <c r="M617" s="251" t="s">
        <v>1</v>
      </c>
      <c r="N617" s="252" t="s">
        <v>39</v>
      </c>
      <c r="O617" s="205">
        <v>0</v>
      </c>
      <c r="P617" s="205">
        <f>O617*H617</f>
        <v>0</v>
      </c>
      <c r="Q617" s="205">
        <v>4.0000000000000002E-4</v>
      </c>
      <c r="R617" s="205">
        <f>Q617*H617</f>
        <v>2.8532000000000002E-3</v>
      </c>
      <c r="S617" s="205">
        <v>0</v>
      </c>
      <c r="T617" s="206">
        <f>S617*H617</f>
        <v>0</v>
      </c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R617" s="207" t="s">
        <v>358</v>
      </c>
      <c r="AT617" s="207" t="s">
        <v>615</v>
      </c>
      <c r="AU617" s="207" t="s">
        <v>94</v>
      </c>
      <c r="AY617" s="17" t="s">
        <v>165</v>
      </c>
      <c r="BE617" s="208">
        <f>IF(N617="základná",J617,0)</f>
        <v>0</v>
      </c>
      <c r="BF617" s="208">
        <f>IF(N617="znížená",J617,0)</f>
        <v>57.78</v>
      </c>
      <c r="BG617" s="208">
        <f>IF(N617="zákl. prenesená",J617,0)</f>
        <v>0</v>
      </c>
      <c r="BH617" s="208">
        <f>IF(N617="zníž. prenesená",J617,0)</f>
        <v>0</v>
      </c>
      <c r="BI617" s="208">
        <f>IF(N617="nulová",J617,0)</f>
        <v>0</v>
      </c>
      <c r="BJ617" s="17" t="s">
        <v>94</v>
      </c>
      <c r="BK617" s="208">
        <f>ROUND(I617*H617,2)</f>
        <v>57.78</v>
      </c>
      <c r="BL617" s="17" t="s">
        <v>257</v>
      </c>
      <c r="BM617" s="207" t="s">
        <v>1102</v>
      </c>
    </row>
    <row r="618" spans="1:65" s="2" customFormat="1" ht="29.25">
      <c r="A618" s="31"/>
      <c r="B618" s="32"/>
      <c r="C618" s="33"/>
      <c r="D618" s="211" t="s">
        <v>1103</v>
      </c>
      <c r="E618" s="33"/>
      <c r="F618" s="253" t="s">
        <v>1104</v>
      </c>
      <c r="G618" s="33"/>
      <c r="H618" s="33"/>
      <c r="I618" s="33"/>
      <c r="J618" s="33"/>
      <c r="K618" s="33"/>
      <c r="L618" s="36"/>
      <c r="M618" s="254"/>
      <c r="N618" s="255"/>
      <c r="O618" s="72"/>
      <c r="P618" s="72"/>
      <c r="Q618" s="72"/>
      <c r="R618" s="72"/>
      <c r="S618" s="72"/>
      <c r="T618" s="73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T618" s="17" t="s">
        <v>1103</v>
      </c>
      <c r="AU618" s="17" t="s">
        <v>94</v>
      </c>
    </row>
    <row r="619" spans="1:65" s="14" customFormat="1" ht="11.25">
      <c r="B619" s="219"/>
      <c r="C619" s="220"/>
      <c r="D619" s="211" t="s">
        <v>173</v>
      </c>
      <c r="E619" s="220"/>
      <c r="F619" s="222" t="s">
        <v>1105</v>
      </c>
      <c r="G619" s="220"/>
      <c r="H619" s="223">
        <v>7.133</v>
      </c>
      <c r="I619" s="220"/>
      <c r="J619" s="220"/>
      <c r="K619" s="220"/>
      <c r="L619" s="224"/>
      <c r="M619" s="225"/>
      <c r="N619" s="226"/>
      <c r="O619" s="226"/>
      <c r="P619" s="226"/>
      <c r="Q619" s="226"/>
      <c r="R619" s="226"/>
      <c r="S619" s="226"/>
      <c r="T619" s="227"/>
      <c r="AT619" s="228" t="s">
        <v>173</v>
      </c>
      <c r="AU619" s="228" t="s">
        <v>94</v>
      </c>
      <c r="AV619" s="14" t="s">
        <v>94</v>
      </c>
      <c r="AW619" s="14" t="s">
        <v>4</v>
      </c>
      <c r="AX619" s="14" t="s">
        <v>81</v>
      </c>
      <c r="AY619" s="228" t="s">
        <v>165</v>
      </c>
    </row>
    <row r="620" spans="1:65" s="2" customFormat="1" ht="24.2" customHeight="1">
      <c r="A620" s="31"/>
      <c r="B620" s="32"/>
      <c r="C620" s="196" t="s">
        <v>1106</v>
      </c>
      <c r="D620" s="196" t="s">
        <v>167</v>
      </c>
      <c r="E620" s="197" t="s">
        <v>1107</v>
      </c>
      <c r="F620" s="198" t="s">
        <v>1108</v>
      </c>
      <c r="G620" s="199" t="s">
        <v>170</v>
      </c>
      <c r="H620" s="200">
        <v>331.17</v>
      </c>
      <c r="I620" s="201">
        <v>2.4700000000000002</v>
      </c>
      <c r="J620" s="201">
        <f>ROUND(I620*H620,2)</f>
        <v>817.99</v>
      </c>
      <c r="K620" s="202"/>
      <c r="L620" s="36"/>
      <c r="M620" s="203" t="s">
        <v>1</v>
      </c>
      <c r="N620" s="204" t="s">
        <v>39</v>
      </c>
      <c r="O620" s="205">
        <v>0.13100000000000001</v>
      </c>
      <c r="P620" s="205">
        <f>O620*H620</f>
        <v>43.383270000000003</v>
      </c>
      <c r="Q620" s="205">
        <v>0</v>
      </c>
      <c r="R620" s="205">
        <f>Q620*H620</f>
        <v>0</v>
      </c>
      <c r="S620" s="205">
        <v>0</v>
      </c>
      <c r="T620" s="206">
        <f>S620*H620</f>
        <v>0</v>
      </c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R620" s="207" t="s">
        <v>257</v>
      </c>
      <c r="AT620" s="207" t="s">
        <v>167</v>
      </c>
      <c r="AU620" s="207" t="s">
        <v>94</v>
      </c>
      <c r="AY620" s="17" t="s">
        <v>165</v>
      </c>
      <c r="BE620" s="208">
        <f>IF(N620="základná",J620,0)</f>
        <v>0</v>
      </c>
      <c r="BF620" s="208">
        <f>IF(N620="znížená",J620,0)</f>
        <v>817.99</v>
      </c>
      <c r="BG620" s="208">
        <f>IF(N620="zákl. prenesená",J620,0)</f>
        <v>0</v>
      </c>
      <c r="BH620" s="208">
        <f>IF(N620="zníž. prenesená",J620,0)</f>
        <v>0</v>
      </c>
      <c r="BI620" s="208">
        <f>IF(N620="nulová",J620,0)</f>
        <v>0</v>
      </c>
      <c r="BJ620" s="17" t="s">
        <v>94</v>
      </c>
      <c r="BK620" s="208">
        <f>ROUND(I620*H620,2)</f>
        <v>817.99</v>
      </c>
      <c r="BL620" s="17" t="s">
        <v>257</v>
      </c>
      <c r="BM620" s="207" t="s">
        <v>1109</v>
      </c>
    </row>
    <row r="621" spans="1:65" s="13" customFormat="1" ht="11.25">
      <c r="B621" s="209"/>
      <c r="C621" s="210"/>
      <c r="D621" s="211" t="s">
        <v>173</v>
      </c>
      <c r="E621" s="212" t="s">
        <v>1</v>
      </c>
      <c r="F621" s="213" t="s">
        <v>261</v>
      </c>
      <c r="G621" s="210"/>
      <c r="H621" s="212" t="s">
        <v>1</v>
      </c>
      <c r="I621" s="210"/>
      <c r="J621" s="210"/>
      <c r="K621" s="210"/>
      <c r="L621" s="214"/>
      <c r="M621" s="215"/>
      <c r="N621" s="216"/>
      <c r="O621" s="216"/>
      <c r="P621" s="216"/>
      <c r="Q621" s="216"/>
      <c r="R621" s="216"/>
      <c r="S621" s="216"/>
      <c r="T621" s="217"/>
      <c r="AT621" s="218" t="s">
        <v>173</v>
      </c>
      <c r="AU621" s="218" t="s">
        <v>94</v>
      </c>
      <c r="AV621" s="13" t="s">
        <v>81</v>
      </c>
      <c r="AW621" s="13" t="s">
        <v>29</v>
      </c>
      <c r="AX621" s="13" t="s">
        <v>73</v>
      </c>
      <c r="AY621" s="218" t="s">
        <v>165</v>
      </c>
    </row>
    <row r="622" spans="1:65" s="14" customFormat="1" ht="11.25">
      <c r="B622" s="219"/>
      <c r="C622" s="220"/>
      <c r="D622" s="211" t="s">
        <v>173</v>
      </c>
      <c r="E622" s="221" t="s">
        <v>1</v>
      </c>
      <c r="F622" s="222" t="s">
        <v>285</v>
      </c>
      <c r="G622" s="220"/>
      <c r="H622" s="223">
        <v>72.701999999999998</v>
      </c>
      <c r="I622" s="220"/>
      <c r="J622" s="220"/>
      <c r="K622" s="220"/>
      <c r="L622" s="224"/>
      <c r="M622" s="225"/>
      <c r="N622" s="226"/>
      <c r="O622" s="226"/>
      <c r="P622" s="226"/>
      <c r="Q622" s="226"/>
      <c r="R622" s="226"/>
      <c r="S622" s="226"/>
      <c r="T622" s="227"/>
      <c r="AT622" s="228" t="s">
        <v>173</v>
      </c>
      <c r="AU622" s="228" t="s">
        <v>94</v>
      </c>
      <c r="AV622" s="14" t="s">
        <v>94</v>
      </c>
      <c r="AW622" s="14" t="s">
        <v>29</v>
      </c>
      <c r="AX622" s="14" t="s">
        <v>73</v>
      </c>
      <c r="AY622" s="228" t="s">
        <v>165</v>
      </c>
    </row>
    <row r="623" spans="1:65" s="13" customFormat="1" ht="11.25">
      <c r="B623" s="209"/>
      <c r="C623" s="210"/>
      <c r="D623" s="211" t="s">
        <v>173</v>
      </c>
      <c r="E623" s="212" t="s">
        <v>1</v>
      </c>
      <c r="F623" s="213" t="s">
        <v>907</v>
      </c>
      <c r="G623" s="210"/>
      <c r="H623" s="212" t="s">
        <v>1</v>
      </c>
      <c r="I623" s="210"/>
      <c r="J623" s="210"/>
      <c r="K623" s="210"/>
      <c r="L623" s="214"/>
      <c r="M623" s="215"/>
      <c r="N623" s="216"/>
      <c r="O623" s="216"/>
      <c r="P623" s="216"/>
      <c r="Q623" s="216"/>
      <c r="R623" s="216"/>
      <c r="S623" s="216"/>
      <c r="T623" s="217"/>
      <c r="AT623" s="218" t="s">
        <v>173</v>
      </c>
      <c r="AU623" s="218" t="s">
        <v>94</v>
      </c>
      <c r="AV623" s="13" t="s">
        <v>81</v>
      </c>
      <c r="AW623" s="13" t="s">
        <v>29</v>
      </c>
      <c r="AX623" s="13" t="s">
        <v>73</v>
      </c>
      <c r="AY623" s="218" t="s">
        <v>165</v>
      </c>
    </row>
    <row r="624" spans="1:65" s="14" customFormat="1" ht="22.5">
      <c r="B624" s="219"/>
      <c r="C624" s="220"/>
      <c r="D624" s="211" t="s">
        <v>173</v>
      </c>
      <c r="E624" s="221" t="s">
        <v>1</v>
      </c>
      <c r="F624" s="222" t="s">
        <v>908</v>
      </c>
      <c r="G624" s="220"/>
      <c r="H624" s="223">
        <v>258.46800000000002</v>
      </c>
      <c r="I624" s="220"/>
      <c r="J624" s="220"/>
      <c r="K624" s="220"/>
      <c r="L624" s="224"/>
      <c r="M624" s="225"/>
      <c r="N624" s="226"/>
      <c r="O624" s="226"/>
      <c r="P624" s="226"/>
      <c r="Q624" s="226"/>
      <c r="R624" s="226"/>
      <c r="S624" s="226"/>
      <c r="T624" s="227"/>
      <c r="AT624" s="228" t="s">
        <v>173</v>
      </c>
      <c r="AU624" s="228" t="s">
        <v>94</v>
      </c>
      <c r="AV624" s="14" t="s">
        <v>94</v>
      </c>
      <c r="AW624" s="14" t="s">
        <v>29</v>
      </c>
      <c r="AX624" s="14" t="s">
        <v>73</v>
      </c>
      <c r="AY624" s="228" t="s">
        <v>165</v>
      </c>
    </row>
    <row r="625" spans="1:65" s="15" customFormat="1" ht="11.25">
      <c r="B625" s="229"/>
      <c r="C625" s="230"/>
      <c r="D625" s="211" t="s">
        <v>173</v>
      </c>
      <c r="E625" s="231" t="s">
        <v>1</v>
      </c>
      <c r="F625" s="232" t="s">
        <v>176</v>
      </c>
      <c r="G625" s="230"/>
      <c r="H625" s="233">
        <v>331.17</v>
      </c>
      <c r="I625" s="230"/>
      <c r="J625" s="230"/>
      <c r="K625" s="230"/>
      <c r="L625" s="234"/>
      <c r="M625" s="235"/>
      <c r="N625" s="236"/>
      <c r="O625" s="236"/>
      <c r="P625" s="236"/>
      <c r="Q625" s="236"/>
      <c r="R625" s="236"/>
      <c r="S625" s="236"/>
      <c r="T625" s="237"/>
      <c r="AT625" s="238" t="s">
        <v>173</v>
      </c>
      <c r="AU625" s="238" t="s">
        <v>94</v>
      </c>
      <c r="AV625" s="15" t="s">
        <v>171</v>
      </c>
      <c r="AW625" s="15" t="s">
        <v>29</v>
      </c>
      <c r="AX625" s="15" t="s">
        <v>81</v>
      </c>
      <c r="AY625" s="238" t="s">
        <v>165</v>
      </c>
    </row>
    <row r="626" spans="1:65" s="2" customFormat="1" ht="24.2" customHeight="1">
      <c r="A626" s="31"/>
      <c r="B626" s="32"/>
      <c r="C626" s="243" t="s">
        <v>1110</v>
      </c>
      <c r="D626" s="243" t="s">
        <v>615</v>
      </c>
      <c r="E626" s="244" t="s">
        <v>1089</v>
      </c>
      <c r="F626" s="245" t="s">
        <v>1090</v>
      </c>
      <c r="G626" s="246" t="s">
        <v>170</v>
      </c>
      <c r="H626" s="247">
        <v>675.58699999999999</v>
      </c>
      <c r="I626" s="248">
        <v>6.8</v>
      </c>
      <c r="J626" s="248">
        <f>ROUND(I626*H626,2)</f>
        <v>4593.99</v>
      </c>
      <c r="K626" s="249"/>
      <c r="L626" s="250"/>
      <c r="M626" s="251" t="s">
        <v>1</v>
      </c>
      <c r="N626" s="252" t="s">
        <v>39</v>
      </c>
      <c r="O626" s="205">
        <v>0</v>
      </c>
      <c r="P626" s="205">
        <f>O626*H626</f>
        <v>0</v>
      </c>
      <c r="Q626" s="205">
        <v>9.8999999999999999E-4</v>
      </c>
      <c r="R626" s="205">
        <f>Q626*H626</f>
        <v>0.66883112999999994</v>
      </c>
      <c r="S626" s="205">
        <v>0</v>
      </c>
      <c r="T626" s="206">
        <f>S626*H626</f>
        <v>0</v>
      </c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R626" s="207" t="s">
        <v>358</v>
      </c>
      <c r="AT626" s="207" t="s">
        <v>615</v>
      </c>
      <c r="AU626" s="207" t="s">
        <v>94</v>
      </c>
      <c r="AY626" s="17" t="s">
        <v>165</v>
      </c>
      <c r="BE626" s="208">
        <f>IF(N626="základná",J626,0)</f>
        <v>0</v>
      </c>
      <c r="BF626" s="208">
        <f>IF(N626="znížená",J626,0)</f>
        <v>4593.99</v>
      </c>
      <c r="BG626" s="208">
        <f>IF(N626="zákl. prenesená",J626,0)</f>
        <v>0</v>
      </c>
      <c r="BH626" s="208">
        <f>IF(N626="zníž. prenesená",J626,0)</f>
        <v>0</v>
      </c>
      <c r="BI626" s="208">
        <f>IF(N626="nulová",J626,0)</f>
        <v>0</v>
      </c>
      <c r="BJ626" s="17" t="s">
        <v>94</v>
      </c>
      <c r="BK626" s="208">
        <f>ROUND(I626*H626,2)</f>
        <v>4593.99</v>
      </c>
      <c r="BL626" s="17" t="s">
        <v>257</v>
      </c>
      <c r="BM626" s="207" t="s">
        <v>1111</v>
      </c>
    </row>
    <row r="627" spans="1:65" s="14" customFormat="1" ht="11.25">
      <c r="B627" s="219"/>
      <c r="C627" s="220"/>
      <c r="D627" s="211" t="s">
        <v>173</v>
      </c>
      <c r="E627" s="220"/>
      <c r="F627" s="222" t="s">
        <v>1112</v>
      </c>
      <c r="G627" s="220"/>
      <c r="H627" s="223">
        <v>675.58699999999999</v>
      </c>
      <c r="I627" s="220"/>
      <c r="J627" s="220"/>
      <c r="K627" s="220"/>
      <c r="L627" s="224"/>
      <c r="M627" s="225"/>
      <c r="N627" s="226"/>
      <c r="O627" s="226"/>
      <c r="P627" s="226"/>
      <c r="Q627" s="226"/>
      <c r="R627" s="226"/>
      <c r="S627" s="226"/>
      <c r="T627" s="227"/>
      <c r="AT627" s="228" t="s">
        <v>173</v>
      </c>
      <c r="AU627" s="228" t="s">
        <v>94</v>
      </c>
      <c r="AV627" s="14" t="s">
        <v>94</v>
      </c>
      <c r="AW627" s="14" t="s">
        <v>4</v>
      </c>
      <c r="AX627" s="14" t="s">
        <v>81</v>
      </c>
      <c r="AY627" s="228" t="s">
        <v>165</v>
      </c>
    </row>
    <row r="628" spans="1:65" s="2" customFormat="1" ht="24.2" customHeight="1">
      <c r="A628" s="31"/>
      <c r="B628" s="32"/>
      <c r="C628" s="196" t="s">
        <v>1113</v>
      </c>
      <c r="D628" s="196" t="s">
        <v>167</v>
      </c>
      <c r="E628" s="197" t="s">
        <v>1114</v>
      </c>
      <c r="F628" s="198" t="s">
        <v>1115</v>
      </c>
      <c r="G628" s="199" t="s">
        <v>170</v>
      </c>
      <c r="H628" s="200">
        <v>73.126999999999995</v>
      </c>
      <c r="I628" s="201">
        <v>2.79</v>
      </c>
      <c r="J628" s="201">
        <f>ROUND(I628*H628,2)</f>
        <v>204.02</v>
      </c>
      <c r="K628" s="202"/>
      <c r="L628" s="36"/>
      <c r="M628" s="203" t="s">
        <v>1</v>
      </c>
      <c r="N628" s="204" t="s">
        <v>39</v>
      </c>
      <c r="O628" s="205">
        <v>0.14499999999999999</v>
      </c>
      <c r="P628" s="205">
        <f>O628*H628</f>
        <v>10.603414999999998</v>
      </c>
      <c r="Q628" s="205">
        <v>4.0000000000000003E-5</v>
      </c>
      <c r="R628" s="205">
        <f>Q628*H628</f>
        <v>2.92508E-3</v>
      </c>
      <c r="S628" s="205">
        <v>0</v>
      </c>
      <c r="T628" s="206">
        <f>S628*H628</f>
        <v>0</v>
      </c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R628" s="207" t="s">
        <v>257</v>
      </c>
      <c r="AT628" s="207" t="s">
        <v>167</v>
      </c>
      <c r="AU628" s="207" t="s">
        <v>94</v>
      </c>
      <c r="AY628" s="17" t="s">
        <v>165</v>
      </c>
      <c r="BE628" s="208">
        <f>IF(N628="základná",J628,0)</f>
        <v>0</v>
      </c>
      <c r="BF628" s="208">
        <f>IF(N628="znížená",J628,0)</f>
        <v>204.02</v>
      </c>
      <c r="BG628" s="208">
        <f>IF(N628="zákl. prenesená",J628,0)</f>
        <v>0</v>
      </c>
      <c r="BH628" s="208">
        <f>IF(N628="zníž. prenesená",J628,0)</f>
        <v>0</v>
      </c>
      <c r="BI628" s="208">
        <f>IF(N628="nulová",J628,0)</f>
        <v>0</v>
      </c>
      <c r="BJ628" s="17" t="s">
        <v>94</v>
      </c>
      <c r="BK628" s="208">
        <f>ROUND(I628*H628,2)</f>
        <v>204.02</v>
      </c>
      <c r="BL628" s="17" t="s">
        <v>257</v>
      </c>
      <c r="BM628" s="207" t="s">
        <v>1116</v>
      </c>
    </row>
    <row r="629" spans="1:65" s="13" customFormat="1" ht="11.25">
      <c r="B629" s="209"/>
      <c r="C629" s="210"/>
      <c r="D629" s="211" t="s">
        <v>173</v>
      </c>
      <c r="E629" s="212" t="s">
        <v>1</v>
      </c>
      <c r="F629" s="213" t="s">
        <v>242</v>
      </c>
      <c r="G629" s="210"/>
      <c r="H629" s="212" t="s">
        <v>1</v>
      </c>
      <c r="I629" s="210"/>
      <c r="J629" s="210"/>
      <c r="K629" s="210"/>
      <c r="L629" s="214"/>
      <c r="M629" s="215"/>
      <c r="N629" s="216"/>
      <c r="O629" s="216"/>
      <c r="P629" s="216"/>
      <c r="Q629" s="216"/>
      <c r="R629" s="216"/>
      <c r="S629" s="216"/>
      <c r="T629" s="217"/>
      <c r="AT629" s="218" t="s">
        <v>173</v>
      </c>
      <c r="AU629" s="218" t="s">
        <v>94</v>
      </c>
      <c r="AV629" s="13" t="s">
        <v>81</v>
      </c>
      <c r="AW629" s="13" t="s">
        <v>29</v>
      </c>
      <c r="AX629" s="13" t="s">
        <v>73</v>
      </c>
      <c r="AY629" s="218" t="s">
        <v>165</v>
      </c>
    </row>
    <row r="630" spans="1:65" s="14" customFormat="1" ht="11.25">
      <c r="B630" s="219"/>
      <c r="C630" s="220"/>
      <c r="D630" s="211" t="s">
        <v>173</v>
      </c>
      <c r="E630" s="221" t="s">
        <v>1</v>
      </c>
      <c r="F630" s="222" t="s">
        <v>826</v>
      </c>
      <c r="G630" s="220"/>
      <c r="H630" s="223">
        <v>18.241</v>
      </c>
      <c r="I630" s="220"/>
      <c r="J630" s="220"/>
      <c r="K630" s="220"/>
      <c r="L630" s="224"/>
      <c r="M630" s="225"/>
      <c r="N630" s="226"/>
      <c r="O630" s="226"/>
      <c r="P630" s="226"/>
      <c r="Q630" s="226"/>
      <c r="R630" s="226"/>
      <c r="S630" s="226"/>
      <c r="T630" s="227"/>
      <c r="AT630" s="228" t="s">
        <v>173</v>
      </c>
      <c r="AU630" s="228" t="s">
        <v>94</v>
      </c>
      <c r="AV630" s="14" t="s">
        <v>94</v>
      </c>
      <c r="AW630" s="14" t="s">
        <v>29</v>
      </c>
      <c r="AX630" s="14" t="s">
        <v>73</v>
      </c>
      <c r="AY630" s="228" t="s">
        <v>165</v>
      </c>
    </row>
    <row r="631" spans="1:65" s="14" customFormat="1" ht="11.25">
      <c r="B631" s="219"/>
      <c r="C631" s="220"/>
      <c r="D631" s="211" t="s">
        <v>173</v>
      </c>
      <c r="E631" s="221" t="s">
        <v>1</v>
      </c>
      <c r="F631" s="222" t="s">
        <v>1117</v>
      </c>
      <c r="G631" s="220"/>
      <c r="H631" s="223">
        <v>54.886000000000003</v>
      </c>
      <c r="I631" s="220"/>
      <c r="J631" s="220"/>
      <c r="K631" s="220"/>
      <c r="L631" s="224"/>
      <c r="M631" s="225"/>
      <c r="N631" s="226"/>
      <c r="O631" s="226"/>
      <c r="P631" s="226"/>
      <c r="Q631" s="226"/>
      <c r="R631" s="226"/>
      <c r="S631" s="226"/>
      <c r="T631" s="227"/>
      <c r="AT631" s="228" t="s">
        <v>173</v>
      </c>
      <c r="AU631" s="228" t="s">
        <v>94</v>
      </c>
      <c r="AV631" s="14" t="s">
        <v>94</v>
      </c>
      <c r="AW631" s="14" t="s">
        <v>29</v>
      </c>
      <c r="AX631" s="14" t="s">
        <v>73</v>
      </c>
      <c r="AY631" s="228" t="s">
        <v>165</v>
      </c>
    </row>
    <row r="632" spans="1:65" s="15" customFormat="1" ht="11.25">
      <c r="B632" s="229"/>
      <c r="C632" s="230"/>
      <c r="D632" s="211" t="s">
        <v>173</v>
      </c>
      <c r="E632" s="231" t="s">
        <v>1</v>
      </c>
      <c r="F632" s="232" t="s">
        <v>176</v>
      </c>
      <c r="G632" s="230"/>
      <c r="H632" s="233">
        <v>73.12700000000001</v>
      </c>
      <c r="I632" s="230"/>
      <c r="J632" s="230"/>
      <c r="K632" s="230"/>
      <c r="L632" s="234"/>
      <c r="M632" s="235"/>
      <c r="N632" s="236"/>
      <c r="O632" s="236"/>
      <c r="P632" s="236"/>
      <c r="Q632" s="236"/>
      <c r="R632" s="236"/>
      <c r="S632" s="236"/>
      <c r="T632" s="237"/>
      <c r="AT632" s="238" t="s">
        <v>173</v>
      </c>
      <c r="AU632" s="238" t="s">
        <v>94</v>
      </c>
      <c r="AV632" s="15" t="s">
        <v>171</v>
      </c>
      <c r="AW632" s="15" t="s">
        <v>29</v>
      </c>
      <c r="AX632" s="15" t="s">
        <v>81</v>
      </c>
      <c r="AY632" s="238" t="s">
        <v>165</v>
      </c>
    </row>
    <row r="633" spans="1:65" s="2" customFormat="1" ht="24.2" customHeight="1">
      <c r="A633" s="31"/>
      <c r="B633" s="32"/>
      <c r="C633" s="243" t="s">
        <v>1118</v>
      </c>
      <c r="D633" s="243" t="s">
        <v>615</v>
      </c>
      <c r="E633" s="244" t="s">
        <v>1119</v>
      </c>
      <c r="F633" s="245" t="s">
        <v>1120</v>
      </c>
      <c r="G633" s="246" t="s">
        <v>170</v>
      </c>
      <c r="H633" s="247">
        <v>74.59</v>
      </c>
      <c r="I633" s="248">
        <v>11.66</v>
      </c>
      <c r="J633" s="248">
        <f>ROUND(I633*H633,2)</f>
        <v>869.72</v>
      </c>
      <c r="K633" s="249"/>
      <c r="L633" s="250"/>
      <c r="M633" s="251" t="s">
        <v>1</v>
      </c>
      <c r="N633" s="252" t="s">
        <v>39</v>
      </c>
      <c r="O633" s="205">
        <v>0</v>
      </c>
      <c r="P633" s="205">
        <f>O633*H633</f>
        <v>0</v>
      </c>
      <c r="Q633" s="205">
        <v>1.65E-3</v>
      </c>
      <c r="R633" s="205">
        <f>Q633*H633</f>
        <v>0.1230735</v>
      </c>
      <c r="S633" s="205">
        <v>0</v>
      </c>
      <c r="T633" s="206">
        <f>S633*H633</f>
        <v>0</v>
      </c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R633" s="207" t="s">
        <v>358</v>
      </c>
      <c r="AT633" s="207" t="s">
        <v>615</v>
      </c>
      <c r="AU633" s="207" t="s">
        <v>94</v>
      </c>
      <c r="AY633" s="17" t="s">
        <v>165</v>
      </c>
      <c r="BE633" s="208">
        <f>IF(N633="základná",J633,0)</f>
        <v>0</v>
      </c>
      <c r="BF633" s="208">
        <f>IF(N633="znížená",J633,0)</f>
        <v>869.72</v>
      </c>
      <c r="BG633" s="208">
        <f>IF(N633="zákl. prenesená",J633,0)</f>
        <v>0</v>
      </c>
      <c r="BH633" s="208">
        <f>IF(N633="zníž. prenesená",J633,0)</f>
        <v>0</v>
      </c>
      <c r="BI633" s="208">
        <f>IF(N633="nulová",J633,0)</f>
        <v>0</v>
      </c>
      <c r="BJ633" s="17" t="s">
        <v>94</v>
      </c>
      <c r="BK633" s="208">
        <f>ROUND(I633*H633,2)</f>
        <v>869.72</v>
      </c>
      <c r="BL633" s="17" t="s">
        <v>257</v>
      </c>
      <c r="BM633" s="207" t="s">
        <v>1121</v>
      </c>
    </row>
    <row r="634" spans="1:65" s="14" customFormat="1" ht="11.25">
      <c r="B634" s="219"/>
      <c r="C634" s="220"/>
      <c r="D634" s="211" t="s">
        <v>173</v>
      </c>
      <c r="E634" s="220"/>
      <c r="F634" s="222" t="s">
        <v>1122</v>
      </c>
      <c r="G634" s="220"/>
      <c r="H634" s="223">
        <v>74.59</v>
      </c>
      <c r="I634" s="220"/>
      <c r="J634" s="220"/>
      <c r="K634" s="220"/>
      <c r="L634" s="224"/>
      <c r="M634" s="225"/>
      <c r="N634" s="226"/>
      <c r="O634" s="226"/>
      <c r="P634" s="226"/>
      <c r="Q634" s="226"/>
      <c r="R634" s="226"/>
      <c r="S634" s="226"/>
      <c r="T634" s="227"/>
      <c r="AT634" s="228" t="s">
        <v>173</v>
      </c>
      <c r="AU634" s="228" t="s">
        <v>94</v>
      </c>
      <c r="AV634" s="14" t="s">
        <v>94</v>
      </c>
      <c r="AW634" s="14" t="s">
        <v>4</v>
      </c>
      <c r="AX634" s="14" t="s">
        <v>81</v>
      </c>
      <c r="AY634" s="228" t="s">
        <v>165</v>
      </c>
    </row>
    <row r="635" spans="1:65" s="2" customFormat="1" ht="33" customHeight="1">
      <c r="A635" s="31"/>
      <c r="B635" s="32"/>
      <c r="C635" s="196" t="s">
        <v>1123</v>
      </c>
      <c r="D635" s="196" t="s">
        <v>167</v>
      </c>
      <c r="E635" s="197" t="s">
        <v>1124</v>
      </c>
      <c r="F635" s="198" t="s">
        <v>1125</v>
      </c>
      <c r="G635" s="199" t="s">
        <v>170</v>
      </c>
      <c r="H635" s="200">
        <v>88.2</v>
      </c>
      <c r="I635" s="201">
        <v>1.89</v>
      </c>
      <c r="J635" s="201">
        <f>ROUND(I635*H635,2)</f>
        <v>166.7</v>
      </c>
      <c r="K635" s="202"/>
      <c r="L635" s="36"/>
      <c r="M635" s="203" t="s">
        <v>1</v>
      </c>
      <c r="N635" s="204" t="s">
        <v>39</v>
      </c>
      <c r="O635" s="205">
        <v>8.5999999999999993E-2</v>
      </c>
      <c r="P635" s="205">
        <f>O635*H635</f>
        <v>7.5851999999999995</v>
      </c>
      <c r="Q635" s="205">
        <v>0</v>
      </c>
      <c r="R635" s="205">
        <f>Q635*H635</f>
        <v>0</v>
      </c>
      <c r="S635" s="205">
        <v>0</v>
      </c>
      <c r="T635" s="206">
        <f>S635*H635</f>
        <v>0</v>
      </c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R635" s="207" t="s">
        <v>257</v>
      </c>
      <c r="AT635" s="207" t="s">
        <v>167</v>
      </c>
      <c r="AU635" s="207" t="s">
        <v>94</v>
      </c>
      <c r="AY635" s="17" t="s">
        <v>165</v>
      </c>
      <c r="BE635" s="208">
        <f>IF(N635="základná",J635,0)</f>
        <v>0</v>
      </c>
      <c r="BF635" s="208">
        <f>IF(N635="znížená",J635,0)</f>
        <v>166.7</v>
      </c>
      <c r="BG635" s="208">
        <f>IF(N635="zákl. prenesená",J635,0)</f>
        <v>0</v>
      </c>
      <c r="BH635" s="208">
        <f>IF(N635="zníž. prenesená",J635,0)</f>
        <v>0</v>
      </c>
      <c r="BI635" s="208">
        <f>IF(N635="nulová",J635,0)</f>
        <v>0</v>
      </c>
      <c r="BJ635" s="17" t="s">
        <v>94</v>
      </c>
      <c r="BK635" s="208">
        <f>ROUND(I635*H635,2)</f>
        <v>166.7</v>
      </c>
      <c r="BL635" s="17" t="s">
        <v>257</v>
      </c>
      <c r="BM635" s="207" t="s">
        <v>1126</v>
      </c>
    </row>
    <row r="636" spans="1:65" s="13" customFormat="1" ht="11.25">
      <c r="B636" s="209"/>
      <c r="C636" s="210"/>
      <c r="D636" s="211" t="s">
        <v>173</v>
      </c>
      <c r="E636" s="212" t="s">
        <v>1</v>
      </c>
      <c r="F636" s="213" t="s">
        <v>1004</v>
      </c>
      <c r="G636" s="210"/>
      <c r="H636" s="212" t="s">
        <v>1</v>
      </c>
      <c r="I636" s="210"/>
      <c r="J636" s="210"/>
      <c r="K636" s="210"/>
      <c r="L636" s="214"/>
      <c r="M636" s="215"/>
      <c r="N636" s="216"/>
      <c r="O636" s="216"/>
      <c r="P636" s="216"/>
      <c r="Q636" s="216"/>
      <c r="R636" s="216"/>
      <c r="S636" s="216"/>
      <c r="T636" s="217"/>
      <c r="AT636" s="218" t="s">
        <v>173</v>
      </c>
      <c r="AU636" s="218" t="s">
        <v>94</v>
      </c>
      <c r="AV636" s="13" t="s">
        <v>81</v>
      </c>
      <c r="AW636" s="13" t="s">
        <v>29</v>
      </c>
      <c r="AX636" s="13" t="s">
        <v>73</v>
      </c>
      <c r="AY636" s="218" t="s">
        <v>165</v>
      </c>
    </row>
    <row r="637" spans="1:65" s="14" customFormat="1" ht="11.25">
      <c r="B637" s="219"/>
      <c r="C637" s="220"/>
      <c r="D637" s="211" t="s">
        <v>173</v>
      </c>
      <c r="E637" s="221" t="s">
        <v>1</v>
      </c>
      <c r="F637" s="222" t="s">
        <v>1005</v>
      </c>
      <c r="G637" s="220"/>
      <c r="H637" s="223">
        <v>88.2</v>
      </c>
      <c r="I637" s="220"/>
      <c r="J637" s="220"/>
      <c r="K637" s="220"/>
      <c r="L637" s="224"/>
      <c r="M637" s="225"/>
      <c r="N637" s="226"/>
      <c r="O637" s="226"/>
      <c r="P637" s="226"/>
      <c r="Q637" s="226"/>
      <c r="R637" s="226"/>
      <c r="S637" s="226"/>
      <c r="T637" s="227"/>
      <c r="AT637" s="228" t="s">
        <v>173</v>
      </c>
      <c r="AU637" s="228" t="s">
        <v>94</v>
      </c>
      <c r="AV637" s="14" t="s">
        <v>94</v>
      </c>
      <c r="AW637" s="14" t="s">
        <v>29</v>
      </c>
      <c r="AX637" s="14" t="s">
        <v>73</v>
      </c>
      <c r="AY637" s="228" t="s">
        <v>165</v>
      </c>
    </row>
    <row r="638" spans="1:65" s="15" customFormat="1" ht="11.25">
      <c r="B638" s="229"/>
      <c r="C638" s="230"/>
      <c r="D638" s="211" t="s">
        <v>173</v>
      </c>
      <c r="E638" s="231" t="s">
        <v>1</v>
      </c>
      <c r="F638" s="232" t="s">
        <v>176</v>
      </c>
      <c r="G638" s="230"/>
      <c r="H638" s="233">
        <v>88.2</v>
      </c>
      <c r="I638" s="230"/>
      <c r="J638" s="230"/>
      <c r="K638" s="230"/>
      <c r="L638" s="234"/>
      <c r="M638" s="235"/>
      <c r="N638" s="236"/>
      <c r="O638" s="236"/>
      <c r="P638" s="236"/>
      <c r="Q638" s="236"/>
      <c r="R638" s="236"/>
      <c r="S638" s="236"/>
      <c r="T638" s="237"/>
      <c r="AT638" s="238" t="s">
        <v>173</v>
      </c>
      <c r="AU638" s="238" t="s">
        <v>94</v>
      </c>
      <c r="AV638" s="15" t="s">
        <v>171</v>
      </c>
      <c r="AW638" s="15" t="s">
        <v>29</v>
      </c>
      <c r="AX638" s="15" t="s">
        <v>81</v>
      </c>
      <c r="AY638" s="238" t="s">
        <v>165</v>
      </c>
    </row>
    <row r="639" spans="1:65" s="2" customFormat="1" ht="33" customHeight="1">
      <c r="A639" s="31"/>
      <c r="B639" s="32"/>
      <c r="C639" s="243" t="s">
        <v>1127</v>
      </c>
      <c r="D639" s="243" t="s">
        <v>615</v>
      </c>
      <c r="E639" s="244" t="s">
        <v>1128</v>
      </c>
      <c r="F639" s="245" t="s">
        <v>1129</v>
      </c>
      <c r="G639" s="246" t="s">
        <v>183</v>
      </c>
      <c r="H639" s="247">
        <v>7.9379999999999997</v>
      </c>
      <c r="I639" s="248">
        <v>162.85</v>
      </c>
      <c r="J639" s="248">
        <f>ROUND(I639*H639,2)</f>
        <v>1292.7</v>
      </c>
      <c r="K639" s="249"/>
      <c r="L639" s="250"/>
      <c r="M639" s="251" t="s">
        <v>1</v>
      </c>
      <c r="N639" s="252" t="s">
        <v>39</v>
      </c>
      <c r="O639" s="205">
        <v>0</v>
      </c>
      <c r="P639" s="205">
        <f>O639*H639</f>
        <v>0</v>
      </c>
      <c r="Q639" s="205">
        <v>1.9E-2</v>
      </c>
      <c r="R639" s="205">
        <f>Q639*H639</f>
        <v>0.15082199999999998</v>
      </c>
      <c r="S639" s="205">
        <v>0</v>
      </c>
      <c r="T639" s="206">
        <f>S639*H639</f>
        <v>0</v>
      </c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R639" s="207" t="s">
        <v>358</v>
      </c>
      <c r="AT639" s="207" t="s">
        <v>615</v>
      </c>
      <c r="AU639" s="207" t="s">
        <v>94</v>
      </c>
      <c r="AY639" s="17" t="s">
        <v>165</v>
      </c>
      <c r="BE639" s="208">
        <f>IF(N639="základná",J639,0)</f>
        <v>0</v>
      </c>
      <c r="BF639" s="208">
        <f>IF(N639="znížená",J639,0)</f>
        <v>1292.7</v>
      </c>
      <c r="BG639" s="208">
        <f>IF(N639="zákl. prenesená",J639,0)</f>
        <v>0</v>
      </c>
      <c r="BH639" s="208">
        <f>IF(N639="zníž. prenesená",J639,0)</f>
        <v>0</v>
      </c>
      <c r="BI639" s="208">
        <f>IF(N639="nulová",J639,0)</f>
        <v>0</v>
      </c>
      <c r="BJ639" s="17" t="s">
        <v>94</v>
      </c>
      <c r="BK639" s="208">
        <f>ROUND(I639*H639,2)</f>
        <v>1292.7</v>
      </c>
      <c r="BL639" s="17" t="s">
        <v>257</v>
      </c>
      <c r="BM639" s="207" t="s">
        <v>1130</v>
      </c>
    </row>
    <row r="640" spans="1:65" s="13" customFormat="1" ht="11.25">
      <c r="B640" s="209"/>
      <c r="C640" s="210"/>
      <c r="D640" s="211" t="s">
        <v>173</v>
      </c>
      <c r="E640" s="212" t="s">
        <v>1</v>
      </c>
      <c r="F640" s="213" t="s">
        <v>1004</v>
      </c>
      <c r="G640" s="210"/>
      <c r="H640" s="212" t="s">
        <v>1</v>
      </c>
      <c r="I640" s="210"/>
      <c r="J640" s="210"/>
      <c r="K640" s="210"/>
      <c r="L640" s="214"/>
      <c r="M640" s="215"/>
      <c r="N640" s="216"/>
      <c r="O640" s="216"/>
      <c r="P640" s="216"/>
      <c r="Q640" s="216"/>
      <c r="R640" s="216"/>
      <c r="S640" s="216"/>
      <c r="T640" s="217"/>
      <c r="AT640" s="218" t="s">
        <v>173</v>
      </c>
      <c r="AU640" s="218" t="s">
        <v>94</v>
      </c>
      <c r="AV640" s="13" t="s">
        <v>81</v>
      </c>
      <c r="AW640" s="13" t="s">
        <v>29</v>
      </c>
      <c r="AX640" s="13" t="s">
        <v>73</v>
      </c>
      <c r="AY640" s="218" t="s">
        <v>165</v>
      </c>
    </row>
    <row r="641" spans="1:65" s="14" customFormat="1" ht="11.25">
      <c r="B641" s="219"/>
      <c r="C641" s="220"/>
      <c r="D641" s="211" t="s">
        <v>173</v>
      </c>
      <c r="E641" s="221" t="s">
        <v>1</v>
      </c>
      <c r="F641" s="222" t="s">
        <v>1131</v>
      </c>
      <c r="G641" s="220"/>
      <c r="H641" s="223">
        <v>4.41</v>
      </c>
      <c r="I641" s="220"/>
      <c r="J641" s="220"/>
      <c r="K641" s="220"/>
      <c r="L641" s="224"/>
      <c r="M641" s="225"/>
      <c r="N641" s="226"/>
      <c r="O641" s="226"/>
      <c r="P641" s="226"/>
      <c r="Q641" s="226"/>
      <c r="R641" s="226"/>
      <c r="S641" s="226"/>
      <c r="T641" s="227"/>
      <c r="AT641" s="228" t="s">
        <v>173</v>
      </c>
      <c r="AU641" s="228" t="s">
        <v>94</v>
      </c>
      <c r="AV641" s="14" t="s">
        <v>94</v>
      </c>
      <c r="AW641" s="14" t="s">
        <v>29</v>
      </c>
      <c r="AX641" s="14" t="s">
        <v>73</v>
      </c>
      <c r="AY641" s="228" t="s">
        <v>165</v>
      </c>
    </row>
    <row r="642" spans="1:65" s="14" customFormat="1" ht="11.25">
      <c r="B642" s="219"/>
      <c r="C642" s="220"/>
      <c r="D642" s="211" t="s">
        <v>173</v>
      </c>
      <c r="E642" s="221" t="s">
        <v>1</v>
      </c>
      <c r="F642" s="222" t="s">
        <v>1132</v>
      </c>
      <c r="G642" s="220"/>
      <c r="H642" s="223">
        <v>3.528</v>
      </c>
      <c r="I642" s="220"/>
      <c r="J642" s="220"/>
      <c r="K642" s="220"/>
      <c r="L642" s="224"/>
      <c r="M642" s="225"/>
      <c r="N642" s="226"/>
      <c r="O642" s="226"/>
      <c r="P642" s="226"/>
      <c r="Q642" s="226"/>
      <c r="R642" s="226"/>
      <c r="S642" s="226"/>
      <c r="T642" s="227"/>
      <c r="AT642" s="228" t="s">
        <v>173</v>
      </c>
      <c r="AU642" s="228" t="s">
        <v>94</v>
      </c>
      <c r="AV642" s="14" t="s">
        <v>94</v>
      </c>
      <c r="AW642" s="14" t="s">
        <v>29</v>
      </c>
      <c r="AX642" s="14" t="s">
        <v>73</v>
      </c>
      <c r="AY642" s="228" t="s">
        <v>165</v>
      </c>
    </row>
    <row r="643" spans="1:65" s="15" customFormat="1" ht="11.25">
      <c r="B643" s="229"/>
      <c r="C643" s="230"/>
      <c r="D643" s="211" t="s">
        <v>173</v>
      </c>
      <c r="E643" s="231" t="s">
        <v>1</v>
      </c>
      <c r="F643" s="232" t="s">
        <v>176</v>
      </c>
      <c r="G643" s="230"/>
      <c r="H643" s="233">
        <v>7.9380000000000006</v>
      </c>
      <c r="I643" s="230"/>
      <c r="J643" s="230"/>
      <c r="K643" s="230"/>
      <c r="L643" s="234"/>
      <c r="M643" s="235"/>
      <c r="N643" s="236"/>
      <c r="O643" s="236"/>
      <c r="P643" s="236"/>
      <c r="Q643" s="236"/>
      <c r="R643" s="236"/>
      <c r="S643" s="236"/>
      <c r="T643" s="237"/>
      <c r="AT643" s="238" t="s">
        <v>173</v>
      </c>
      <c r="AU643" s="238" t="s">
        <v>94</v>
      </c>
      <c r="AV643" s="15" t="s">
        <v>171</v>
      </c>
      <c r="AW643" s="15" t="s">
        <v>29</v>
      </c>
      <c r="AX643" s="15" t="s">
        <v>81</v>
      </c>
      <c r="AY643" s="238" t="s">
        <v>165</v>
      </c>
    </row>
    <row r="644" spans="1:65" s="2" customFormat="1" ht="33" customHeight="1">
      <c r="A644" s="31"/>
      <c r="B644" s="32"/>
      <c r="C644" s="196" t="s">
        <v>1133</v>
      </c>
      <c r="D644" s="196" t="s">
        <v>167</v>
      </c>
      <c r="E644" s="197" t="s">
        <v>1134</v>
      </c>
      <c r="F644" s="198" t="s">
        <v>1135</v>
      </c>
      <c r="G644" s="199" t="s">
        <v>170</v>
      </c>
      <c r="H644" s="200">
        <v>88.2</v>
      </c>
      <c r="I644" s="201">
        <v>9.68</v>
      </c>
      <c r="J644" s="201">
        <f>ROUND(I644*H644,2)</f>
        <v>853.78</v>
      </c>
      <c r="K644" s="202"/>
      <c r="L644" s="36"/>
      <c r="M644" s="203" t="s">
        <v>1</v>
      </c>
      <c r="N644" s="204" t="s">
        <v>39</v>
      </c>
      <c r="O644" s="205">
        <v>0.29499999999999998</v>
      </c>
      <c r="P644" s="205">
        <f>O644*H644</f>
        <v>26.018999999999998</v>
      </c>
      <c r="Q644" s="205">
        <v>1.2E-4</v>
      </c>
      <c r="R644" s="205">
        <f>Q644*H644</f>
        <v>1.0584000000000001E-2</v>
      </c>
      <c r="S644" s="205">
        <v>0</v>
      </c>
      <c r="T644" s="206">
        <f>S644*H644</f>
        <v>0</v>
      </c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R644" s="207" t="s">
        <v>257</v>
      </c>
      <c r="AT644" s="207" t="s">
        <v>167</v>
      </c>
      <c r="AU644" s="207" t="s">
        <v>94</v>
      </c>
      <c r="AY644" s="17" t="s">
        <v>165</v>
      </c>
      <c r="BE644" s="208">
        <f>IF(N644="základná",J644,0)</f>
        <v>0</v>
      </c>
      <c r="BF644" s="208">
        <f>IF(N644="znížená",J644,0)</f>
        <v>853.78</v>
      </c>
      <c r="BG644" s="208">
        <f>IF(N644="zákl. prenesená",J644,0)</f>
        <v>0</v>
      </c>
      <c r="BH644" s="208">
        <f>IF(N644="zníž. prenesená",J644,0)</f>
        <v>0</v>
      </c>
      <c r="BI644" s="208">
        <f>IF(N644="nulová",J644,0)</f>
        <v>0</v>
      </c>
      <c r="BJ644" s="17" t="s">
        <v>94</v>
      </c>
      <c r="BK644" s="208">
        <f>ROUND(I644*H644,2)</f>
        <v>853.78</v>
      </c>
      <c r="BL644" s="17" t="s">
        <v>257</v>
      </c>
      <c r="BM644" s="207" t="s">
        <v>1136</v>
      </c>
    </row>
    <row r="645" spans="1:65" s="13" customFormat="1" ht="11.25">
      <c r="B645" s="209"/>
      <c r="C645" s="210"/>
      <c r="D645" s="211" t="s">
        <v>173</v>
      </c>
      <c r="E645" s="212" t="s">
        <v>1</v>
      </c>
      <c r="F645" s="213" t="s">
        <v>1004</v>
      </c>
      <c r="G645" s="210"/>
      <c r="H645" s="212" t="s">
        <v>1</v>
      </c>
      <c r="I645" s="210"/>
      <c r="J645" s="210"/>
      <c r="K645" s="210"/>
      <c r="L645" s="214"/>
      <c r="M645" s="215"/>
      <c r="N645" s="216"/>
      <c r="O645" s="216"/>
      <c r="P645" s="216"/>
      <c r="Q645" s="216"/>
      <c r="R645" s="216"/>
      <c r="S645" s="216"/>
      <c r="T645" s="217"/>
      <c r="AT645" s="218" t="s">
        <v>173</v>
      </c>
      <c r="AU645" s="218" t="s">
        <v>94</v>
      </c>
      <c r="AV645" s="13" t="s">
        <v>81</v>
      </c>
      <c r="AW645" s="13" t="s">
        <v>29</v>
      </c>
      <c r="AX645" s="13" t="s">
        <v>73</v>
      </c>
      <c r="AY645" s="218" t="s">
        <v>165</v>
      </c>
    </row>
    <row r="646" spans="1:65" s="14" customFormat="1" ht="11.25">
      <c r="B646" s="219"/>
      <c r="C646" s="220"/>
      <c r="D646" s="211" t="s">
        <v>173</v>
      </c>
      <c r="E646" s="221" t="s">
        <v>1</v>
      </c>
      <c r="F646" s="222" t="s">
        <v>1005</v>
      </c>
      <c r="G646" s="220"/>
      <c r="H646" s="223">
        <v>88.2</v>
      </c>
      <c r="I646" s="220"/>
      <c r="J646" s="220"/>
      <c r="K646" s="220"/>
      <c r="L646" s="224"/>
      <c r="M646" s="225"/>
      <c r="N646" s="226"/>
      <c r="O646" s="226"/>
      <c r="P646" s="226"/>
      <c r="Q646" s="226"/>
      <c r="R646" s="226"/>
      <c r="S646" s="226"/>
      <c r="T646" s="227"/>
      <c r="AT646" s="228" t="s">
        <v>173</v>
      </c>
      <c r="AU646" s="228" t="s">
        <v>94</v>
      </c>
      <c r="AV646" s="14" t="s">
        <v>94</v>
      </c>
      <c r="AW646" s="14" t="s">
        <v>29</v>
      </c>
      <c r="AX646" s="14" t="s">
        <v>73</v>
      </c>
      <c r="AY646" s="228" t="s">
        <v>165</v>
      </c>
    </row>
    <row r="647" spans="1:65" s="15" customFormat="1" ht="11.25">
      <c r="B647" s="229"/>
      <c r="C647" s="230"/>
      <c r="D647" s="211" t="s">
        <v>173</v>
      </c>
      <c r="E647" s="231" t="s">
        <v>1</v>
      </c>
      <c r="F647" s="232" t="s">
        <v>176</v>
      </c>
      <c r="G647" s="230"/>
      <c r="H647" s="233">
        <v>88.2</v>
      </c>
      <c r="I647" s="230"/>
      <c r="J647" s="230"/>
      <c r="K647" s="230"/>
      <c r="L647" s="234"/>
      <c r="M647" s="235"/>
      <c r="N647" s="236"/>
      <c r="O647" s="236"/>
      <c r="P647" s="236"/>
      <c r="Q647" s="236"/>
      <c r="R647" s="236"/>
      <c r="S647" s="236"/>
      <c r="T647" s="237"/>
      <c r="AT647" s="238" t="s">
        <v>173</v>
      </c>
      <c r="AU647" s="238" t="s">
        <v>94</v>
      </c>
      <c r="AV647" s="15" t="s">
        <v>171</v>
      </c>
      <c r="AW647" s="15" t="s">
        <v>29</v>
      </c>
      <c r="AX647" s="15" t="s">
        <v>81</v>
      </c>
      <c r="AY647" s="238" t="s">
        <v>165</v>
      </c>
    </row>
    <row r="648" spans="1:65" s="2" customFormat="1" ht="24.2" customHeight="1">
      <c r="A648" s="31"/>
      <c r="B648" s="32"/>
      <c r="C648" s="243" t="s">
        <v>1137</v>
      </c>
      <c r="D648" s="243" t="s">
        <v>615</v>
      </c>
      <c r="E648" s="244" t="s">
        <v>1138</v>
      </c>
      <c r="F648" s="245" t="s">
        <v>1139</v>
      </c>
      <c r="G648" s="246" t="s">
        <v>170</v>
      </c>
      <c r="H648" s="247">
        <v>89.963999999999999</v>
      </c>
      <c r="I648" s="248">
        <v>13.24</v>
      </c>
      <c r="J648" s="248">
        <f>ROUND(I648*H648,2)</f>
        <v>1191.1199999999999</v>
      </c>
      <c r="K648" s="249"/>
      <c r="L648" s="250"/>
      <c r="M648" s="251" t="s">
        <v>1</v>
      </c>
      <c r="N648" s="252" t="s">
        <v>39</v>
      </c>
      <c r="O648" s="205">
        <v>0</v>
      </c>
      <c r="P648" s="205">
        <f>O648*H648</f>
        <v>0</v>
      </c>
      <c r="Q648" s="205">
        <v>2.4499999999999999E-3</v>
      </c>
      <c r="R648" s="205">
        <f>Q648*H648</f>
        <v>0.22041179999999999</v>
      </c>
      <c r="S648" s="205">
        <v>0</v>
      </c>
      <c r="T648" s="206">
        <f>S648*H648</f>
        <v>0</v>
      </c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R648" s="207" t="s">
        <v>358</v>
      </c>
      <c r="AT648" s="207" t="s">
        <v>615</v>
      </c>
      <c r="AU648" s="207" t="s">
        <v>94</v>
      </c>
      <c r="AY648" s="17" t="s">
        <v>165</v>
      </c>
      <c r="BE648" s="208">
        <f>IF(N648="základná",J648,0)</f>
        <v>0</v>
      </c>
      <c r="BF648" s="208">
        <f>IF(N648="znížená",J648,0)</f>
        <v>1191.1199999999999</v>
      </c>
      <c r="BG648" s="208">
        <f>IF(N648="zákl. prenesená",J648,0)</f>
        <v>0</v>
      </c>
      <c r="BH648" s="208">
        <f>IF(N648="zníž. prenesená",J648,0)</f>
        <v>0</v>
      </c>
      <c r="BI648" s="208">
        <f>IF(N648="nulová",J648,0)</f>
        <v>0</v>
      </c>
      <c r="BJ648" s="17" t="s">
        <v>94</v>
      </c>
      <c r="BK648" s="208">
        <f>ROUND(I648*H648,2)</f>
        <v>1191.1199999999999</v>
      </c>
      <c r="BL648" s="17" t="s">
        <v>257</v>
      </c>
      <c r="BM648" s="207" t="s">
        <v>1140</v>
      </c>
    </row>
    <row r="649" spans="1:65" s="14" customFormat="1" ht="11.25">
      <c r="B649" s="219"/>
      <c r="C649" s="220"/>
      <c r="D649" s="211" t="s">
        <v>173</v>
      </c>
      <c r="E649" s="220"/>
      <c r="F649" s="222" t="s">
        <v>1141</v>
      </c>
      <c r="G649" s="220"/>
      <c r="H649" s="223">
        <v>89.963999999999999</v>
      </c>
      <c r="I649" s="220"/>
      <c r="J649" s="220"/>
      <c r="K649" s="220"/>
      <c r="L649" s="224"/>
      <c r="M649" s="225"/>
      <c r="N649" s="226"/>
      <c r="O649" s="226"/>
      <c r="P649" s="226"/>
      <c r="Q649" s="226"/>
      <c r="R649" s="226"/>
      <c r="S649" s="226"/>
      <c r="T649" s="227"/>
      <c r="AT649" s="228" t="s">
        <v>173</v>
      </c>
      <c r="AU649" s="228" t="s">
        <v>94</v>
      </c>
      <c r="AV649" s="14" t="s">
        <v>94</v>
      </c>
      <c r="AW649" s="14" t="s">
        <v>4</v>
      </c>
      <c r="AX649" s="14" t="s">
        <v>81</v>
      </c>
      <c r="AY649" s="228" t="s">
        <v>165</v>
      </c>
    </row>
    <row r="650" spans="1:65" s="2" customFormat="1" ht="24.2" customHeight="1">
      <c r="A650" s="31"/>
      <c r="B650" s="32"/>
      <c r="C650" s="243" t="s">
        <v>1142</v>
      </c>
      <c r="D650" s="243" t="s">
        <v>615</v>
      </c>
      <c r="E650" s="244" t="s">
        <v>1143</v>
      </c>
      <c r="F650" s="245" t="s">
        <v>1144</v>
      </c>
      <c r="G650" s="246" t="s">
        <v>170</v>
      </c>
      <c r="H650" s="247">
        <v>89.963999999999999</v>
      </c>
      <c r="I650" s="248">
        <v>16.29</v>
      </c>
      <c r="J650" s="248">
        <f>ROUND(I650*H650,2)</f>
        <v>1465.51</v>
      </c>
      <c r="K650" s="249"/>
      <c r="L650" s="250"/>
      <c r="M650" s="251" t="s">
        <v>1</v>
      </c>
      <c r="N650" s="252" t="s">
        <v>39</v>
      </c>
      <c r="O650" s="205">
        <v>0</v>
      </c>
      <c r="P650" s="205">
        <f>O650*H650</f>
        <v>0</v>
      </c>
      <c r="Q650" s="205">
        <v>2.9399999999999999E-3</v>
      </c>
      <c r="R650" s="205">
        <f>Q650*H650</f>
        <v>0.26449415999999998</v>
      </c>
      <c r="S650" s="205">
        <v>0</v>
      </c>
      <c r="T650" s="206">
        <f>S650*H650</f>
        <v>0</v>
      </c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R650" s="207" t="s">
        <v>358</v>
      </c>
      <c r="AT650" s="207" t="s">
        <v>615</v>
      </c>
      <c r="AU650" s="207" t="s">
        <v>94</v>
      </c>
      <c r="AY650" s="17" t="s">
        <v>165</v>
      </c>
      <c r="BE650" s="208">
        <f>IF(N650="základná",J650,0)</f>
        <v>0</v>
      </c>
      <c r="BF650" s="208">
        <f>IF(N650="znížená",J650,0)</f>
        <v>1465.51</v>
      </c>
      <c r="BG650" s="208">
        <f>IF(N650="zákl. prenesená",J650,0)</f>
        <v>0</v>
      </c>
      <c r="BH650" s="208">
        <f>IF(N650="zníž. prenesená",J650,0)</f>
        <v>0</v>
      </c>
      <c r="BI650" s="208">
        <f>IF(N650="nulová",J650,0)</f>
        <v>0</v>
      </c>
      <c r="BJ650" s="17" t="s">
        <v>94</v>
      </c>
      <c r="BK650" s="208">
        <f>ROUND(I650*H650,2)</f>
        <v>1465.51</v>
      </c>
      <c r="BL650" s="17" t="s">
        <v>257</v>
      </c>
      <c r="BM650" s="207" t="s">
        <v>1145</v>
      </c>
    </row>
    <row r="651" spans="1:65" s="14" customFormat="1" ht="11.25">
      <c r="B651" s="219"/>
      <c r="C651" s="220"/>
      <c r="D651" s="211" t="s">
        <v>173</v>
      </c>
      <c r="E651" s="220"/>
      <c r="F651" s="222" t="s">
        <v>1141</v>
      </c>
      <c r="G651" s="220"/>
      <c r="H651" s="223">
        <v>89.963999999999999</v>
      </c>
      <c r="I651" s="220"/>
      <c r="J651" s="220"/>
      <c r="K651" s="220"/>
      <c r="L651" s="224"/>
      <c r="M651" s="225"/>
      <c r="N651" s="226"/>
      <c r="O651" s="226"/>
      <c r="P651" s="226"/>
      <c r="Q651" s="226"/>
      <c r="R651" s="226"/>
      <c r="S651" s="226"/>
      <c r="T651" s="227"/>
      <c r="AT651" s="228" t="s">
        <v>173</v>
      </c>
      <c r="AU651" s="228" t="s">
        <v>94</v>
      </c>
      <c r="AV651" s="14" t="s">
        <v>94</v>
      </c>
      <c r="AW651" s="14" t="s">
        <v>4</v>
      </c>
      <c r="AX651" s="14" t="s">
        <v>81</v>
      </c>
      <c r="AY651" s="228" t="s">
        <v>165</v>
      </c>
    </row>
    <row r="652" spans="1:65" s="2" customFormat="1" ht="37.9" customHeight="1">
      <c r="A652" s="31"/>
      <c r="B652" s="32"/>
      <c r="C652" s="196" t="s">
        <v>1146</v>
      </c>
      <c r="D652" s="196" t="s">
        <v>167</v>
      </c>
      <c r="E652" s="197" t="s">
        <v>1147</v>
      </c>
      <c r="F652" s="198" t="s">
        <v>1148</v>
      </c>
      <c r="G652" s="199" t="s">
        <v>170</v>
      </c>
      <c r="H652" s="200">
        <v>429.30700000000002</v>
      </c>
      <c r="I652" s="201">
        <v>6.45</v>
      </c>
      <c r="J652" s="201">
        <f>ROUND(I652*H652,2)</f>
        <v>2769.03</v>
      </c>
      <c r="K652" s="202"/>
      <c r="L652" s="36"/>
      <c r="M652" s="203" t="s">
        <v>1</v>
      </c>
      <c r="N652" s="204" t="s">
        <v>39</v>
      </c>
      <c r="O652" s="205">
        <v>9.1999999999999998E-2</v>
      </c>
      <c r="P652" s="205">
        <f>O652*H652</f>
        <v>39.496244000000004</v>
      </c>
      <c r="Q652" s="205">
        <v>2.5999999999999998E-4</v>
      </c>
      <c r="R652" s="205">
        <f>Q652*H652</f>
        <v>0.11161981999999999</v>
      </c>
      <c r="S652" s="205">
        <v>0</v>
      </c>
      <c r="T652" s="206">
        <f>S652*H652</f>
        <v>0</v>
      </c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R652" s="207" t="s">
        <v>257</v>
      </c>
      <c r="AT652" s="207" t="s">
        <v>167</v>
      </c>
      <c r="AU652" s="207" t="s">
        <v>94</v>
      </c>
      <c r="AY652" s="17" t="s">
        <v>165</v>
      </c>
      <c r="BE652" s="208">
        <f>IF(N652="základná",J652,0)</f>
        <v>0</v>
      </c>
      <c r="BF652" s="208">
        <f>IF(N652="znížená",J652,0)</f>
        <v>2769.03</v>
      </c>
      <c r="BG652" s="208">
        <f>IF(N652="zákl. prenesená",J652,0)</f>
        <v>0</v>
      </c>
      <c r="BH652" s="208">
        <f>IF(N652="zníž. prenesená",J652,0)</f>
        <v>0</v>
      </c>
      <c r="BI652" s="208">
        <f>IF(N652="nulová",J652,0)</f>
        <v>0</v>
      </c>
      <c r="BJ652" s="17" t="s">
        <v>94</v>
      </c>
      <c r="BK652" s="208">
        <f>ROUND(I652*H652,2)</f>
        <v>2769.03</v>
      </c>
      <c r="BL652" s="17" t="s">
        <v>257</v>
      </c>
      <c r="BM652" s="207" t="s">
        <v>1149</v>
      </c>
    </row>
    <row r="653" spans="1:65" s="13" customFormat="1" ht="11.25">
      <c r="B653" s="209"/>
      <c r="C653" s="210"/>
      <c r="D653" s="211" t="s">
        <v>173</v>
      </c>
      <c r="E653" s="212" t="s">
        <v>1</v>
      </c>
      <c r="F653" s="213" t="s">
        <v>1150</v>
      </c>
      <c r="G653" s="210"/>
      <c r="H653" s="212" t="s">
        <v>1</v>
      </c>
      <c r="I653" s="210"/>
      <c r="J653" s="210"/>
      <c r="K653" s="210"/>
      <c r="L653" s="214"/>
      <c r="M653" s="215"/>
      <c r="N653" s="216"/>
      <c r="O653" s="216"/>
      <c r="P653" s="216"/>
      <c r="Q653" s="216"/>
      <c r="R653" s="216"/>
      <c r="S653" s="216"/>
      <c r="T653" s="217"/>
      <c r="AT653" s="218" t="s">
        <v>173</v>
      </c>
      <c r="AU653" s="218" t="s">
        <v>94</v>
      </c>
      <c r="AV653" s="13" t="s">
        <v>81</v>
      </c>
      <c r="AW653" s="13" t="s">
        <v>29</v>
      </c>
      <c r="AX653" s="13" t="s">
        <v>73</v>
      </c>
      <c r="AY653" s="218" t="s">
        <v>165</v>
      </c>
    </row>
    <row r="654" spans="1:65" s="14" customFormat="1" ht="11.25">
      <c r="B654" s="219"/>
      <c r="C654" s="220"/>
      <c r="D654" s="211" t="s">
        <v>173</v>
      </c>
      <c r="E654" s="221" t="s">
        <v>1</v>
      </c>
      <c r="F654" s="222" t="s">
        <v>1151</v>
      </c>
      <c r="G654" s="220"/>
      <c r="H654" s="223">
        <v>116.89100000000001</v>
      </c>
      <c r="I654" s="220"/>
      <c r="J654" s="220"/>
      <c r="K654" s="220"/>
      <c r="L654" s="224"/>
      <c r="M654" s="225"/>
      <c r="N654" s="226"/>
      <c r="O654" s="226"/>
      <c r="P654" s="226"/>
      <c r="Q654" s="226"/>
      <c r="R654" s="226"/>
      <c r="S654" s="226"/>
      <c r="T654" s="227"/>
      <c r="AT654" s="228" t="s">
        <v>173</v>
      </c>
      <c r="AU654" s="228" t="s">
        <v>94</v>
      </c>
      <c r="AV654" s="14" t="s">
        <v>94</v>
      </c>
      <c r="AW654" s="14" t="s">
        <v>29</v>
      </c>
      <c r="AX654" s="14" t="s">
        <v>73</v>
      </c>
      <c r="AY654" s="228" t="s">
        <v>165</v>
      </c>
    </row>
    <row r="655" spans="1:65" s="13" customFormat="1" ht="11.25">
      <c r="B655" s="209"/>
      <c r="C655" s="210"/>
      <c r="D655" s="211" t="s">
        <v>173</v>
      </c>
      <c r="E655" s="212" t="s">
        <v>1</v>
      </c>
      <c r="F655" s="213" t="s">
        <v>1078</v>
      </c>
      <c r="G655" s="210"/>
      <c r="H655" s="212" t="s">
        <v>1</v>
      </c>
      <c r="I655" s="210"/>
      <c r="J655" s="210"/>
      <c r="K655" s="210"/>
      <c r="L655" s="214"/>
      <c r="M655" s="215"/>
      <c r="N655" s="216"/>
      <c r="O655" s="216"/>
      <c r="P655" s="216"/>
      <c r="Q655" s="216"/>
      <c r="R655" s="216"/>
      <c r="S655" s="216"/>
      <c r="T655" s="217"/>
      <c r="AT655" s="218" t="s">
        <v>173</v>
      </c>
      <c r="AU655" s="218" t="s">
        <v>94</v>
      </c>
      <c r="AV655" s="13" t="s">
        <v>81</v>
      </c>
      <c r="AW655" s="13" t="s">
        <v>29</v>
      </c>
      <c r="AX655" s="13" t="s">
        <v>73</v>
      </c>
      <c r="AY655" s="218" t="s">
        <v>165</v>
      </c>
    </row>
    <row r="656" spans="1:65" s="14" customFormat="1" ht="11.25">
      <c r="B656" s="219"/>
      <c r="C656" s="220"/>
      <c r="D656" s="211" t="s">
        <v>173</v>
      </c>
      <c r="E656" s="221" t="s">
        <v>1</v>
      </c>
      <c r="F656" s="222" t="s">
        <v>1079</v>
      </c>
      <c r="G656" s="220"/>
      <c r="H656" s="223">
        <v>312.416</v>
      </c>
      <c r="I656" s="220"/>
      <c r="J656" s="220"/>
      <c r="K656" s="220"/>
      <c r="L656" s="224"/>
      <c r="M656" s="225"/>
      <c r="N656" s="226"/>
      <c r="O656" s="226"/>
      <c r="P656" s="226"/>
      <c r="Q656" s="226"/>
      <c r="R656" s="226"/>
      <c r="S656" s="226"/>
      <c r="T656" s="227"/>
      <c r="AT656" s="228" t="s">
        <v>173</v>
      </c>
      <c r="AU656" s="228" t="s">
        <v>94</v>
      </c>
      <c r="AV656" s="14" t="s">
        <v>94</v>
      </c>
      <c r="AW656" s="14" t="s">
        <v>29</v>
      </c>
      <c r="AX656" s="14" t="s">
        <v>73</v>
      </c>
      <c r="AY656" s="228" t="s">
        <v>165</v>
      </c>
    </row>
    <row r="657" spans="1:65" s="15" customFormat="1" ht="11.25">
      <c r="B657" s="229"/>
      <c r="C657" s="230"/>
      <c r="D657" s="211" t="s">
        <v>173</v>
      </c>
      <c r="E657" s="231" t="s">
        <v>1</v>
      </c>
      <c r="F657" s="232" t="s">
        <v>176</v>
      </c>
      <c r="G657" s="230"/>
      <c r="H657" s="233">
        <v>429.30700000000002</v>
      </c>
      <c r="I657" s="230"/>
      <c r="J657" s="230"/>
      <c r="K657" s="230"/>
      <c r="L657" s="234"/>
      <c r="M657" s="235"/>
      <c r="N657" s="236"/>
      <c r="O657" s="236"/>
      <c r="P657" s="236"/>
      <c r="Q657" s="236"/>
      <c r="R657" s="236"/>
      <c r="S657" s="236"/>
      <c r="T657" s="237"/>
      <c r="AT657" s="238" t="s">
        <v>173</v>
      </c>
      <c r="AU657" s="238" t="s">
        <v>94</v>
      </c>
      <c r="AV657" s="15" t="s">
        <v>171</v>
      </c>
      <c r="AW657" s="15" t="s">
        <v>29</v>
      </c>
      <c r="AX657" s="15" t="s">
        <v>81</v>
      </c>
      <c r="AY657" s="238" t="s">
        <v>165</v>
      </c>
    </row>
    <row r="658" spans="1:65" s="2" customFormat="1" ht="24.2" customHeight="1">
      <c r="A658" s="31"/>
      <c r="B658" s="32"/>
      <c r="C658" s="243" t="s">
        <v>1152</v>
      </c>
      <c r="D658" s="243" t="s">
        <v>615</v>
      </c>
      <c r="E658" s="244" t="s">
        <v>1081</v>
      </c>
      <c r="F658" s="245" t="s">
        <v>1082</v>
      </c>
      <c r="G658" s="246" t="s">
        <v>170</v>
      </c>
      <c r="H658" s="247">
        <v>437.89299999999997</v>
      </c>
      <c r="I658" s="248">
        <v>9.42</v>
      </c>
      <c r="J658" s="248">
        <f>ROUND(I658*H658,2)</f>
        <v>4124.95</v>
      </c>
      <c r="K658" s="249"/>
      <c r="L658" s="250"/>
      <c r="M658" s="251" t="s">
        <v>1</v>
      </c>
      <c r="N658" s="252" t="s">
        <v>39</v>
      </c>
      <c r="O658" s="205">
        <v>0</v>
      </c>
      <c r="P658" s="205">
        <f>O658*H658</f>
        <v>0</v>
      </c>
      <c r="Q658" s="205">
        <v>5.7600000000000004E-3</v>
      </c>
      <c r="R658" s="205">
        <f>Q658*H658</f>
        <v>2.52226368</v>
      </c>
      <c r="S658" s="205">
        <v>0</v>
      </c>
      <c r="T658" s="206">
        <f>S658*H658</f>
        <v>0</v>
      </c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R658" s="207" t="s">
        <v>358</v>
      </c>
      <c r="AT658" s="207" t="s">
        <v>615</v>
      </c>
      <c r="AU658" s="207" t="s">
        <v>94</v>
      </c>
      <c r="AY658" s="17" t="s">
        <v>165</v>
      </c>
      <c r="BE658" s="208">
        <f>IF(N658="základná",J658,0)</f>
        <v>0</v>
      </c>
      <c r="BF658" s="208">
        <f>IF(N658="znížená",J658,0)</f>
        <v>4124.95</v>
      </c>
      <c r="BG658" s="208">
        <f>IF(N658="zákl. prenesená",J658,0)</f>
        <v>0</v>
      </c>
      <c r="BH658" s="208">
        <f>IF(N658="zníž. prenesená",J658,0)</f>
        <v>0</v>
      </c>
      <c r="BI658" s="208">
        <f>IF(N658="nulová",J658,0)</f>
        <v>0</v>
      </c>
      <c r="BJ658" s="17" t="s">
        <v>94</v>
      </c>
      <c r="BK658" s="208">
        <f>ROUND(I658*H658,2)</f>
        <v>4124.95</v>
      </c>
      <c r="BL658" s="17" t="s">
        <v>257</v>
      </c>
      <c r="BM658" s="207" t="s">
        <v>1153</v>
      </c>
    </row>
    <row r="659" spans="1:65" s="14" customFormat="1" ht="11.25">
      <c r="B659" s="219"/>
      <c r="C659" s="220"/>
      <c r="D659" s="211" t="s">
        <v>173</v>
      </c>
      <c r="E659" s="220"/>
      <c r="F659" s="222" t="s">
        <v>1154</v>
      </c>
      <c r="G659" s="220"/>
      <c r="H659" s="223">
        <v>437.89299999999997</v>
      </c>
      <c r="I659" s="220"/>
      <c r="J659" s="220"/>
      <c r="K659" s="220"/>
      <c r="L659" s="224"/>
      <c r="M659" s="225"/>
      <c r="N659" s="226"/>
      <c r="O659" s="226"/>
      <c r="P659" s="226"/>
      <c r="Q659" s="226"/>
      <c r="R659" s="226"/>
      <c r="S659" s="226"/>
      <c r="T659" s="227"/>
      <c r="AT659" s="228" t="s">
        <v>173</v>
      </c>
      <c r="AU659" s="228" t="s">
        <v>94</v>
      </c>
      <c r="AV659" s="14" t="s">
        <v>94</v>
      </c>
      <c r="AW659" s="14" t="s">
        <v>4</v>
      </c>
      <c r="AX659" s="14" t="s">
        <v>81</v>
      </c>
      <c r="AY659" s="228" t="s">
        <v>165</v>
      </c>
    </row>
    <row r="660" spans="1:65" s="2" customFormat="1" ht="24.2" customHeight="1">
      <c r="A660" s="31"/>
      <c r="B660" s="32"/>
      <c r="C660" s="196" t="s">
        <v>1155</v>
      </c>
      <c r="D660" s="196" t="s">
        <v>167</v>
      </c>
      <c r="E660" s="197" t="s">
        <v>1156</v>
      </c>
      <c r="F660" s="198" t="s">
        <v>1157</v>
      </c>
      <c r="G660" s="199" t="s">
        <v>631</v>
      </c>
      <c r="H660" s="200">
        <v>238.327</v>
      </c>
      <c r="I660" s="201">
        <v>1.3</v>
      </c>
      <c r="J660" s="201">
        <f>ROUND(I660*H660,2)</f>
        <v>309.83</v>
      </c>
      <c r="K660" s="202"/>
      <c r="L660" s="36"/>
      <c r="M660" s="203" t="s">
        <v>1</v>
      </c>
      <c r="N660" s="204" t="s">
        <v>39</v>
      </c>
      <c r="O660" s="205">
        <v>0</v>
      </c>
      <c r="P660" s="205">
        <f>O660*H660</f>
        <v>0</v>
      </c>
      <c r="Q660" s="205">
        <v>0</v>
      </c>
      <c r="R660" s="205">
        <f>Q660*H660</f>
        <v>0</v>
      </c>
      <c r="S660" s="205">
        <v>0</v>
      </c>
      <c r="T660" s="206">
        <f>S660*H660</f>
        <v>0</v>
      </c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R660" s="207" t="s">
        <v>257</v>
      </c>
      <c r="AT660" s="207" t="s">
        <v>167</v>
      </c>
      <c r="AU660" s="207" t="s">
        <v>94</v>
      </c>
      <c r="AY660" s="17" t="s">
        <v>165</v>
      </c>
      <c r="BE660" s="208">
        <f>IF(N660="základná",J660,0)</f>
        <v>0</v>
      </c>
      <c r="BF660" s="208">
        <f>IF(N660="znížená",J660,0)</f>
        <v>309.83</v>
      </c>
      <c r="BG660" s="208">
        <f>IF(N660="zákl. prenesená",J660,0)</f>
        <v>0</v>
      </c>
      <c r="BH660" s="208">
        <f>IF(N660="zníž. prenesená",J660,0)</f>
        <v>0</v>
      </c>
      <c r="BI660" s="208">
        <f>IF(N660="nulová",J660,0)</f>
        <v>0</v>
      </c>
      <c r="BJ660" s="17" t="s">
        <v>94</v>
      </c>
      <c r="BK660" s="208">
        <f>ROUND(I660*H660,2)</f>
        <v>309.83</v>
      </c>
      <c r="BL660" s="17" t="s">
        <v>257</v>
      </c>
      <c r="BM660" s="207" t="s">
        <v>1158</v>
      </c>
    </row>
    <row r="661" spans="1:65" s="12" customFormat="1" ht="22.9" customHeight="1">
      <c r="B661" s="181"/>
      <c r="C661" s="182"/>
      <c r="D661" s="183" t="s">
        <v>72</v>
      </c>
      <c r="E661" s="194" t="s">
        <v>450</v>
      </c>
      <c r="F661" s="194" t="s">
        <v>451</v>
      </c>
      <c r="G661" s="182"/>
      <c r="H661" s="182"/>
      <c r="I661" s="182"/>
      <c r="J661" s="195">
        <f>BK661</f>
        <v>11058.8</v>
      </c>
      <c r="K661" s="182"/>
      <c r="L661" s="186"/>
      <c r="M661" s="187"/>
      <c r="N661" s="188"/>
      <c r="O661" s="188"/>
      <c r="P661" s="189">
        <f>SUM(P662:P695)</f>
        <v>162.56205500000002</v>
      </c>
      <c r="Q661" s="188"/>
      <c r="R661" s="189">
        <f>SUM(R662:R695)</f>
        <v>5.1017688900000007</v>
      </c>
      <c r="S661" s="188"/>
      <c r="T661" s="190">
        <f>SUM(T662:T695)</f>
        <v>0</v>
      </c>
      <c r="AR661" s="191" t="s">
        <v>94</v>
      </c>
      <c r="AT661" s="192" t="s">
        <v>72</v>
      </c>
      <c r="AU661" s="192" t="s">
        <v>81</v>
      </c>
      <c r="AY661" s="191" t="s">
        <v>165</v>
      </c>
      <c r="BK661" s="193">
        <f>SUM(BK662:BK695)</f>
        <v>11058.8</v>
      </c>
    </row>
    <row r="662" spans="1:65" s="2" customFormat="1" ht="24.2" customHeight="1">
      <c r="A662" s="31"/>
      <c r="B662" s="32"/>
      <c r="C662" s="196" t="s">
        <v>1159</v>
      </c>
      <c r="D662" s="196" t="s">
        <v>167</v>
      </c>
      <c r="E662" s="197" t="s">
        <v>1160</v>
      </c>
      <c r="F662" s="198" t="s">
        <v>1161</v>
      </c>
      <c r="G662" s="199" t="s">
        <v>220</v>
      </c>
      <c r="H662" s="200">
        <v>1666.8330000000001</v>
      </c>
      <c r="I662" s="201">
        <v>0.95</v>
      </c>
      <c r="J662" s="201">
        <f>ROUND(I662*H662,2)</f>
        <v>1583.49</v>
      </c>
      <c r="K662" s="202"/>
      <c r="L662" s="36"/>
      <c r="M662" s="203" t="s">
        <v>1</v>
      </c>
      <c r="N662" s="204" t="s">
        <v>39</v>
      </c>
      <c r="O662" s="205">
        <v>4.5999999999999999E-2</v>
      </c>
      <c r="P662" s="205">
        <f>O662*H662</f>
        <v>76.674318</v>
      </c>
      <c r="Q662" s="205">
        <v>0</v>
      </c>
      <c r="R662" s="205">
        <f>Q662*H662</f>
        <v>0</v>
      </c>
      <c r="S662" s="205">
        <v>0</v>
      </c>
      <c r="T662" s="206">
        <f>S662*H662</f>
        <v>0</v>
      </c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R662" s="207" t="s">
        <v>257</v>
      </c>
      <c r="AT662" s="207" t="s">
        <v>167</v>
      </c>
      <c r="AU662" s="207" t="s">
        <v>94</v>
      </c>
      <c r="AY662" s="17" t="s">
        <v>165</v>
      </c>
      <c r="BE662" s="208">
        <f>IF(N662="základná",J662,0)</f>
        <v>0</v>
      </c>
      <c r="BF662" s="208">
        <f>IF(N662="znížená",J662,0)</f>
        <v>1583.49</v>
      </c>
      <c r="BG662" s="208">
        <f>IF(N662="zákl. prenesená",J662,0)</f>
        <v>0</v>
      </c>
      <c r="BH662" s="208">
        <f>IF(N662="zníž. prenesená",J662,0)</f>
        <v>0</v>
      </c>
      <c r="BI662" s="208">
        <f>IF(N662="nulová",J662,0)</f>
        <v>0</v>
      </c>
      <c r="BJ662" s="17" t="s">
        <v>94</v>
      </c>
      <c r="BK662" s="208">
        <f>ROUND(I662*H662,2)</f>
        <v>1583.49</v>
      </c>
      <c r="BL662" s="17" t="s">
        <v>257</v>
      </c>
      <c r="BM662" s="207" t="s">
        <v>1162</v>
      </c>
    </row>
    <row r="663" spans="1:65" s="13" customFormat="1" ht="11.25">
      <c r="B663" s="209"/>
      <c r="C663" s="210"/>
      <c r="D663" s="211" t="s">
        <v>173</v>
      </c>
      <c r="E663" s="212" t="s">
        <v>1</v>
      </c>
      <c r="F663" s="213" t="s">
        <v>242</v>
      </c>
      <c r="G663" s="210"/>
      <c r="H663" s="212" t="s">
        <v>1</v>
      </c>
      <c r="I663" s="210"/>
      <c r="J663" s="210"/>
      <c r="K663" s="210"/>
      <c r="L663" s="214"/>
      <c r="M663" s="215"/>
      <c r="N663" s="216"/>
      <c r="O663" s="216"/>
      <c r="P663" s="216"/>
      <c r="Q663" s="216"/>
      <c r="R663" s="216"/>
      <c r="S663" s="216"/>
      <c r="T663" s="217"/>
      <c r="AT663" s="218" t="s">
        <v>173</v>
      </c>
      <c r="AU663" s="218" t="s">
        <v>94</v>
      </c>
      <c r="AV663" s="13" t="s">
        <v>81</v>
      </c>
      <c r="AW663" s="13" t="s">
        <v>29</v>
      </c>
      <c r="AX663" s="13" t="s">
        <v>73</v>
      </c>
      <c r="AY663" s="218" t="s">
        <v>165</v>
      </c>
    </row>
    <row r="664" spans="1:65" s="14" customFormat="1" ht="11.25">
      <c r="B664" s="219"/>
      <c r="C664" s="220"/>
      <c r="D664" s="211" t="s">
        <v>173</v>
      </c>
      <c r="E664" s="221" t="s">
        <v>1</v>
      </c>
      <c r="F664" s="222" t="s">
        <v>1163</v>
      </c>
      <c r="G664" s="220"/>
      <c r="H664" s="223">
        <v>1666.8330000000001</v>
      </c>
      <c r="I664" s="220"/>
      <c r="J664" s="220"/>
      <c r="K664" s="220"/>
      <c r="L664" s="224"/>
      <c r="M664" s="225"/>
      <c r="N664" s="226"/>
      <c r="O664" s="226"/>
      <c r="P664" s="226"/>
      <c r="Q664" s="226"/>
      <c r="R664" s="226"/>
      <c r="S664" s="226"/>
      <c r="T664" s="227"/>
      <c r="AT664" s="228" t="s">
        <v>173</v>
      </c>
      <c r="AU664" s="228" t="s">
        <v>94</v>
      </c>
      <c r="AV664" s="14" t="s">
        <v>94</v>
      </c>
      <c r="AW664" s="14" t="s">
        <v>29</v>
      </c>
      <c r="AX664" s="14" t="s">
        <v>73</v>
      </c>
      <c r="AY664" s="228" t="s">
        <v>165</v>
      </c>
    </row>
    <row r="665" spans="1:65" s="15" customFormat="1" ht="11.25">
      <c r="B665" s="229"/>
      <c r="C665" s="230"/>
      <c r="D665" s="211" t="s">
        <v>173</v>
      </c>
      <c r="E665" s="231" t="s">
        <v>1</v>
      </c>
      <c r="F665" s="232" t="s">
        <v>176</v>
      </c>
      <c r="G665" s="230"/>
      <c r="H665" s="233">
        <v>1666.8330000000001</v>
      </c>
      <c r="I665" s="230"/>
      <c r="J665" s="230"/>
      <c r="K665" s="230"/>
      <c r="L665" s="234"/>
      <c r="M665" s="235"/>
      <c r="N665" s="236"/>
      <c r="O665" s="236"/>
      <c r="P665" s="236"/>
      <c r="Q665" s="236"/>
      <c r="R665" s="236"/>
      <c r="S665" s="236"/>
      <c r="T665" s="237"/>
      <c r="AT665" s="238" t="s">
        <v>173</v>
      </c>
      <c r="AU665" s="238" t="s">
        <v>94</v>
      </c>
      <c r="AV665" s="15" t="s">
        <v>171</v>
      </c>
      <c r="AW665" s="15" t="s">
        <v>29</v>
      </c>
      <c r="AX665" s="15" t="s">
        <v>81</v>
      </c>
      <c r="AY665" s="238" t="s">
        <v>165</v>
      </c>
    </row>
    <row r="666" spans="1:65" s="2" customFormat="1" ht="37.9" customHeight="1">
      <c r="A666" s="31"/>
      <c r="B666" s="32"/>
      <c r="C666" s="243" t="s">
        <v>1164</v>
      </c>
      <c r="D666" s="243" t="s">
        <v>615</v>
      </c>
      <c r="E666" s="244" t="s">
        <v>1165</v>
      </c>
      <c r="F666" s="245" t="s">
        <v>1166</v>
      </c>
      <c r="G666" s="246" t="s">
        <v>183</v>
      </c>
      <c r="H666" s="247">
        <v>3.5</v>
      </c>
      <c r="I666" s="248">
        <v>519.95000000000005</v>
      </c>
      <c r="J666" s="248">
        <f>ROUND(I666*H666,2)</f>
        <v>1819.83</v>
      </c>
      <c r="K666" s="249"/>
      <c r="L666" s="250"/>
      <c r="M666" s="251" t="s">
        <v>1</v>
      </c>
      <c r="N666" s="252" t="s">
        <v>39</v>
      </c>
      <c r="O666" s="205">
        <v>0</v>
      </c>
      <c r="P666" s="205">
        <f>O666*H666</f>
        <v>0</v>
      </c>
      <c r="Q666" s="205">
        <v>0.5</v>
      </c>
      <c r="R666" s="205">
        <f>Q666*H666</f>
        <v>1.75</v>
      </c>
      <c r="S666" s="205">
        <v>0</v>
      </c>
      <c r="T666" s="206">
        <f>S666*H666</f>
        <v>0</v>
      </c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R666" s="207" t="s">
        <v>358</v>
      </c>
      <c r="AT666" s="207" t="s">
        <v>615</v>
      </c>
      <c r="AU666" s="207" t="s">
        <v>94</v>
      </c>
      <c r="AY666" s="17" t="s">
        <v>165</v>
      </c>
      <c r="BE666" s="208">
        <f>IF(N666="základná",J666,0)</f>
        <v>0</v>
      </c>
      <c r="BF666" s="208">
        <f>IF(N666="znížená",J666,0)</f>
        <v>1819.83</v>
      </c>
      <c r="BG666" s="208">
        <f>IF(N666="zákl. prenesená",J666,0)</f>
        <v>0</v>
      </c>
      <c r="BH666" s="208">
        <f>IF(N666="zníž. prenesená",J666,0)</f>
        <v>0</v>
      </c>
      <c r="BI666" s="208">
        <f>IF(N666="nulová",J666,0)</f>
        <v>0</v>
      </c>
      <c r="BJ666" s="17" t="s">
        <v>94</v>
      </c>
      <c r="BK666" s="208">
        <f>ROUND(I666*H666,2)</f>
        <v>1819.83</v>
      </c>
      <c r="BL666" s="17" t="s">
        <v>257</v>
      </c>
      <c r="BM666" s="207" t="s">
        <v>1167</v>
      </c>
    </row>
    <row r="667" spans="1:65" s="14" customFormat="1" ht="11.25">
      <c r="B667" s="219"/>
      <c r="C667" s="220"/>
      <c r="D667" s="211" t="s">
        <v>173</v>
      </c>
      <c r="E667" s="220"/>
      <c r="F667" s="222" t="s">
        <v>1168</v>
      </c>
      <c r="G667" s="220"/>
      <c r="H667" s="223">
        <v>3.5</v>
      </c>
      <c r="I667" s="220"/>
      <c r="J667" s="220"/>
      <c r="K667" s="220"/>
      <c r="L667" s="224"/>
      <c r="M667" s="225"/>
      <c r="N667" s="226"/>
      <c r="O667" s="226"/>
      <c r="P667" s="226"/>
      <c r="Q667" s="226"/>
      <c r="R667" s="226"/>
      <c r="S667" s="226"/>
      <c r="T667" s="227"/>
      <c r="AT667" s="228" t="s">
        <v>173</v>
      </c>
      <c r="AU667" s="228" t="s">
        <v>94</v>
      </c>
      <c r="AV667" s="14" t="s">
        <v>94</v>
      </c>
      <c r="AW667" s="14" t="s">
        <v>4</v>
      </c>
      <c r="AX667" s="14" t="s">
        <v>81</v>
      </c>
      <c r="AY667" s="228" t="s">
        <v>165</v>
      </c>
    </row>
    <row r="668" spans="1:65" s="2" customFormat="1" ht="16.5" customHeight="1">
      <c r="A668" s="31"/>
      <c r="B668" s="32"/>
      <c r="C668" s="196" t="s">
        <v>1169</v>
      </c>
      <c r="D668" s="196" t="s">
        <v>167</v>
      </c>
      <c r="E668" s="197" t="s">
        <v>1170</v>
      </c>
      <c r="F668" s="198" t="s">
        <v>1171</v>
      </c>
      <c r="G668" s="199" t="s">
        <v>220</v>
      </c>
      <c r="H668" s="200">
        <v>378.18900000000002</v>
      </c>
      <c r="I668" s="201">
        <v>1.8</v>
      </c>
      <c r="J668" s="201">
        <f>ROUND(I668*H668,2)</f>
        <v>680.74</v>
      </c>
      <c r="K668" s="202"/>
      <c r="L668" s="36"/>
      <c r="M668" s="203" t="s">
        <v>1</v>
      </c>
      <c r="N668" s="204" t="s">
        <v>39</v>
      </c>
      <c r="O668" s="205">
        <v>8.6999999999999994E-2</v>
      </c>
      <c r="P668" s="205">
        <f>O668*H668</f>
        <v>32.902442999999998</v>
      </c>
      <c r="Q668" s="205">
        <v>0</v>
      </c>
      <c r="R668" s="205">
        <f>Q668*H668</f>
        <v>0</v>
      </c>
      <c r="S668" s="205">
        <v>0</v>
      </c>
      <c r="T668" s="206">
        <f>S668*H668</f>
        <v>0</v>
      </c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R668" s="207" t="s">
        <v>257</v>
      </c>
      <c r="AT668" s="207" t="s">
        <v>167</v>
      </c>
      <c r="AU668" s="207" t="s">
        <v>94</v>
      </c>
      <c r="AY668" s="17" t="s">
        <v>165</v>
      </c>
      <c r="BE668" s="208">
        <f>IF(N668="základná",J668,0)</f>
        <v>0</v>
      </c>
      <c r="BF668" s="208">
        <f>IF(N668="znížená",J668,0)</f>
        <v>680.74</v>
      </c>
      <c r="BG668" s="208">
        <f>IF(N668="zákl. prenesená",J668,0)</f>
        <v>0</v>
      </c>
      <c r="BH668" s="208">
        <f>IF(N668="zníž. prenesená",J668,0)</f>
        <v>0</v>
      </c>
      <c r="BI668" s="208">
        <f>IF(N668="nulová",J668,0)</f>
        <v>0</v>
      </c>
      <c r="BJ668" s="17" t="s">
        <v>94</v>
      </c>
      <c r="BK668" s="208">
        <f>ROUND(I668*H668,2)</f>
        <v>680.74</v>
      </c>
      <c r="BL668" s="17" t="s">
        <v>257</v>
      </c>
      <c r="BM668" s="207" t="s">
        <v>1172</v>
      </c>
    </row>
    <row r="669" spans="1:65" s="13" customFormat="1" ht="11.25">
      <c r="B669" s="209"/>
      <c r="C669" s="210"/>
      <c r="D669" s="211" t="s">
        <v>173</v>
      </c>
      <c r="E669" s="212" t="s">
        <v>1</v>
      </c>
      <c r="F669" s="213" t="s">
        <v>242</v>
      </c>
      <c r="G669" s="210"/>
      <c r="H669" s="212" t="s">
        <v>1</v>
      </c>
      <c r="I669" s="210"/>
      <c r="J669" s="210"/>
      <c r="K669" s="210"/>
      <c r="L669" s="214"/>
      <c r="M669" s="215"/>
      <c r="N669" s="216"/>
      <c r="O669" s="216"/>
      <c r="P669" s="216"/>
      <c r="Q669" s="216"/>
      <c r="R669" s="216"/>
      <c r="S669" s="216"/>
      <c r="T669" s="217"/>
      <c r="AT669" s="218" t="s">
        <v>173</v>
      </c>
      <c r="AU669" s="218" t="s">
        <v>94</v>
      </c>
      <c r="AV669" s="13" t="s">
        <v>81</v>
      </c>
      <c r="AW669" s="13" t="s">
        <v>29</v>
      </c>
      <c r="AX669" s="13" t="s">
        <v>73</v>
      </c>
      <c r="AY669" s="218" t="s">
        <v>165</v>
      </c>
    </row>
    <row r="670" spans="1:65" s="14" customFormat="1" ht="11.25">
      <c r="B670" s="219"/>
      <c r="C670" s="220"/>
      <c r="D670" s="211" t="s">
        <v>173</v>
      </c>
      <c r="E670" s="221" t="s">
        <v>1</v>
      </c>
      <c r="F670" s="222" t="s">
        <v>1173</v>
      </c>
      <c r="G670" s="220"/>
      <c r="H670" s="223">
        <v>378.18900000000002</v>
      </c>
      <c r="I670" s="220"/>
      <c r="J670" s="220"/>
      <c r="K670" s="220"/>
      <c r="L670" s="224"/>
      <c r="M670" s="225"/>
      <c r="N670" s="226"/>
      <c r="O670" s="226"/>
      <c r="P670" s="226"/>
      <c r="Q670" s="226"/>
      <c r="R670" s="226"/>
      <c r="S670" s="226"/>
      <c r="T670" s="227"/>
      <c r="AT670" s="228" t="s">
        <v>173</v>
      </c>
      <c r="AU670" s="228" t="s">
        <v>94</v>
      </c>
      <c r="AV670" s="14" t="s">
        <v>94</v>
      </c>
      <c r="AW670" s="14" t="s">
        <v>29</v>
      </c>
      <c r="AX670" s="14" t="s">
        <v>73</v>
      </c>
      <c r="AY670" s="228" t="s">
        <v>165</v>
      </c>
    </row>
    <row r="671" spans="1:65" s="15" customFormat="1" ht="11.25">
      <c r="B671" s="229"/>
      <c r="C671" s="230"/>
      <c r="D671" s="211" t="s">
        <v>173</v>
      </c>
      <c r="E671" s="231" t="s">
        <v>1</v>
      </c>
      <c r="F671" s="232" t="s">
        <v>176</v>
      </c>
      <c r="G671" s="230"/>
      <c r="H671" s="233">
        <v>378.18900000000002</v>
      </c>
      <c r="I671" s="230"/>
      <c r="J671" s="230"/>
      <c r="K671" s="230"/>
      <c r="L671" s="234"/>
      <c r="M671" s="235"/>
      <c r="N671" s="236"/>
      <c r="O671" s="236"/>
      <c r="P671" s="236"/>
      <c r="Q671" s="236"/>
      <c r="R671" s="236"/>
      <c r="S671" s="236"/>
      <c r="T671" s="237"/>
      <c r="AT671" s="238" t="s">
        <v>173</v>
      </c>
      <c r="AU671" s="238" t="s">
        <v>94</v>
      </c>
      <c r="AV671" s="15" t="s">
        <v>171</v>
      </c>
      <c r="AW671" s="15" t="s">
        <v>29</v>
      </c>
      <c r="AX671" s="15" t="s">
        <v>81</v>
      </c>
      <c r="AY671" s="238" t="s">
        <v>165</v>
      </c>
    </row>
    <row r="672" spans="1:65" s="2" customFormat="1" ht="37.9" customHeight="1">
      <c r="A672" s="31"/>
      <c r="B672" s="32"/>
      <c r="C672" s="243" t="s">
        <v>1174</v>
      </c>
      <c r="D672" s="243" t="s">
        <v>615</v>
      </c>
      <c r="E672" s="244" t="s">
        <v>1165</v>
      </c>
      <c r="F672" s="245" t="s">
        <v>1166</v>
      </c>
      <c r="G672" s="246" t="s">
        <v>183</v>
      </c>
      <c r="H672" s="247">
        <v>0.79400000000000004</v>
      </c>
      <c r="I672" s="248">
        <v>519.95000000000005</v>
      </c>
      <c r="J672" s="248">
        <f>ROUND(I672*H672,2)</f>
        <v>412.84</v>
      </c>
      <c r="K672" s="249"/>
      <c r="L672" s="250"/>
      <c r="M672" s="251" t="s">
        <v>1</v>
      </c>
      <c r="N672" s="252" t="s">
        <v>39</v>
      </c>
      <c r="O672" s="205">
        <v>0</v>
      </c>
      <c r="P672" s="205">
        <f>O672*H672</f>
        <v>0</v>
      </c>
      <c r="Q672" s="205">
        <v>0.5</v>
      </c>
      <c r="R672" s="205">
        <f>Q672*H672</f>
        <v>0.39700000000000002</v>
      </c>
      <c r="S672" s="205">
        <v>0</v>
      </c>
      <c r="T672" s="206">
        <f>S672*H672</f>
        <v>0</v>
      </c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R672" s="207" t="s">
        <v>358</v>
      </c>
      <c r="AT672" s="207" t="s">
        <v>615</v>
      </c>
      <c r="AU672" s="207" t="s">
        <v>94</v>
      </c>
      <c r="AY672" s="17" t="s">
        <v>165</v>
      </c>
      <c r="BE672" s="208">
        <f>IF(N672="základná",J672,0)</f>
        <v>0</v>
      </c>
      <c r="BF672" s="208">
        <f>IF(N672="znížená",J672,0)</f>
        <v>412.84</v>
      </c>
      <c r="BG672" s="208">
        <f>IF(N672="zákl. prenesená",J672,0)</f>
        <v>0</v>
      </c>
      <c r="BH672" s="208">
        <f>IF(N672="zníž. prenesená",J672,0)</f>
        <v>0</v>
      </c>
      <c r="BI672" s="208">
        <f>IF(N672="nulová",J672,0)</f>
        <v>0</v>
      </c>
      <c r="BJ672" s="17" t="s">
        <v>94</v>
      </c>
      <c r="BK672" s="208">
        <f>ROUND(I672*H672,2)</f>
        <v>412.84</v>
      </c>
      <c r="BL672" s="17" t="s">
        <v>257</v>
      </c>
      <c r="BM672" s="207" t="s">
        <v>1175</v>
      </c>
    </row>
    <row r="673" spans="1:65" s="14" customFormat="1" ht="11.25">
      <c r="B673" s="219"/>
      <c r="C673" s="220"/>
      <c r="D673" s="211" t="s">
        <v>173</v>
      </c>
      <c r="E673" s="220"/>
      <c r="F673" s="222" t="s">
        <v>1176</v>
      </c>
      <c r="G673" s="220"/>
      <c r="H673" s="223">
        <v>0.79400000000000004</v>
      </c>
      <c r="I673" s="220"/>
      <c r="J673" s="220"/>
      <c r="K673" s="220"/>
      <c r="L673" s="224"/>
      <c r="M673" s="225"/>
      <c r="N673" s="226"/>
      <c r="O673" s="226"/>
      <c r="P673" s="226"/>
      <c r="Q673" s="226"/>
      <c r="R673" s="226"/>
      <c r="S673" s="226"/>
      <c r="T673" s="227"/>
      <c r="AT673" s="228" t="s">
        <v>173</v>
      </c>
      <c r="AU673" s="228" t="s">
        <v>94</v>
      </c>
      <c r="AV673" s="14" t="s">
        <v>94</v>
      </c>
      <c r="AW673" s="14" t="s">
        <v>4</v>
      </c>
      <c r="AX673" s="14" t="s">
        <v>81</v>
      </c>
      <c r="AY673" s="228" t="s">
        <v>165</v>
      </c>
    </row>
    <row r="674" spans="1:65" s="2" customFormat="1" ht="44.25" customHeight="1">
      <c r="A674" s="31"/>
      <c r="B674" s="32"/>
      <c r="C674" s="196" t="s">
        <v>1177</v>
      </c>
      <c r="D674" s="196" t="s">
        <v>167</v>
      </c>
      <c r="E674" s="197" t="s">
        <v>1178</v>
      </c>
      <c r="F674" s="198" t="s">
        <v>1179</v>
      </c>
      <c r="G674" s="199" t="s">
        <v>183</v>
      </c>
      <c r="H674" s="200">
        <v>4.2939999999999996</v>
      </c>
      <c r="I674" s="201">
        <v>38.36</v>
      </c>
      <c r="J674" s="201">
        <f>ROUND(I674*H674,2)</f>
        <v>164.72</v>
      </c>
      <c r="K674" s="202"/>
      <c r="L674" s="36"/>
      <c r="M674" s="203" t="s">
        <v>1</v>
      </c>
      <c r="N674" s="204" t="s">
        <v>39</v>
      </c>
      <c r="O674" s="205">
        <v>0.01</v>
      </c>
      <c r="P674" s="205">
        <f>O674*H674</f>
        <v>4.2939999999999999E-2</v>
      </c>
      <c r="Q674" s="205">
        <v>2.2349999999999998E-2</v>
      </c>
      <c r="R674" s="205">
        <f>Q674*H674</f>
        <v>9.5970899999999984E-2</v>
      </c>
      <c r="S674" s="205">
        <v>0</v>
      </c>
      <c r="T674" s="206">
        <f>S674*H674</f>
        <v>0</v>
      </c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R674" s="207" t="s">
        <v>257</v>
      </c>
      <c r="AT674" s="207" t="s">
        <v>167</v>
      </c>
      <c r="AU674" s="207" t="s">
        <v>94</v>
      </c>
      <c r="AY674" s="17" t="s">
        <v>165</v>
      </c>
      <c r="BE674" s="208">
        <f>IF(N674="základná",J674,0)</f>
        <v>0</v>
      </c>
      <c r="BF674" s="208">
        <f>IF(N674="znížená",J674,0)</f>
        <v>164.72</v>
      </c>
      <c r="BG674" s="208">
        <f>IF(N674="zákl. prenesená",J674,0)</f>
        <v>0</v>
      </c>
      <c r="BH674" s="208">
        <f>IF(N674="zníž. prenesená",J674,0)</f>
        <v>0</v>
      </c>
      <c r="BI674" s="208">
        <f>IF(N674="nulová",J674,0)</f>
        <v>0</v>
      </c>
      <c r="BJ674" s="17" t="s">
        <v>94</v>
      </c>
      <c r="BK674" s="208">
        <f>ROUND(I674*H674,2)</f>
        <v>164.72</v>
      </c>
      <c r="BL674" s="17" t="s">
        <v>257</v>
      </c>
      <c r="BM674" s="207" t="s">
        <v>1180</v>
      </c>
    </row>
    <row r="675" spans="1:65" s="13" customFormat="1" ht="11.25">
      <c r="B675" s="209"/>
      <c r="C675" s="210"/>
      <c r="D675" s="211" t="s">
        <v>173</v>
      </c>
      <c r="E675" s="212" t="s">
        <v>1</v>
      </c>
      <c r="F675" s="213" t="s">
        <v>242</v>
      </c>
      <c r="G675" s="210"/>
      <c r="H675" s="212" t="s">
        <v>1</v>
      </c>
      <c r="I675" s="210"/>
      <c r="J675" s="210"/>
      <c r="K675" s="210"/>
      <c r="L675" s="214"/>
      <c r="M675" s="215"/>
      <c r="N675" s="216"/>
      <c r="O675" s="216"/>
      <c r="P675" s="216"/>
      <c r="Q675" s="216"/>
      <c r="R675" s="216"/>
      <c r="S675" s="216"/>
      <c r="T675" s="217"/>
      <c r="AT675" s="218" t="s">
        <v>173</v>
      </c>
      <c r="AU675" s="218" t="s">
        <v>94</v>
      </c>
      <c r="AV675" s="13" t="s">
        <v>81</v>
      </c>
      <c r="AW675" s="13" t="s">
        <v>29</v>
      </c>
      <c r="AX675" s="13" t="s">
        <v>73</v>
      </c>
      <c r="AY675" s="218" t="s">
        <v>165</v>
      </c>
    </row>
    <row r="676" spans="1:65" s="14" customFormat="1" ht="11.25">
      <c r="B676" s="219"/>
      <c r="C676" s="220"/>
      <c r="D676" s="211" t="s">
        <v>173</v>
      </c>
      <c r="E676" s="221" t="s">
        <v>1</v>
      </c>
      <c r="F676" s="222" t="s">
        <v>1181</v>
      </c>
      <c r="G676" s="220"/>
      <c r="H676" s="223">
        <v>4.2939999999999996</v>
      </c>
      <c r="I676" s="220"/>
      <c r="J676" s="220"/>
      <c r="K676" s="220"/>
      <c r="L676" s="224"/>
      <c r="M676" s="225"/>
      <c r="N676" s="226"/>
      <c r="O676" s="226"/>
      <c r="P676" s="226"/>
      <c r="Q676" s="226"/>
      <c r="R676" s="226"/>
      <c r="S676" s="226"/>
      <c r="T676" s="227"/>
      <c r="AT676" s="228" t="s">
        <v>173</v>
      </c>
      <c r="AU676" s="228" t="s">
        <v>94</v>
      </c>
      <c r="AV676" s="14" t="s">
        <v>94</v>
      </c>
      <c r="AW676" s="14" t="s">
        <v>29</v>
      </c>
      <c r="AX676" s="14" t="s">
        <v>73</v>
      </c>
      <c r="AY676" s="228" t="s">
        <v>165</v>
      </c>
    </row>
    <row r="677" spans="1:65" s="15" customFormat="1" ht="11.25">
      <c r="B677" s="229"/>
      <c r="C677" s="230"/>
      <c r="D677" s="211" t="s">
        <v>173</v>
      </c>
      <c r="E677" s="231" t="s">
        <v>1</v>
      </c>
      <c r="F677" s="232" t="s">
        <v>176</v>
      </c>
      <c r="G677" s="230"/>
      <c r="H677" s="233">
        <v>4.2939999999999996</v>
      </c>
      <c r="I677" s="230"/>
      <c r="J677" s="230"/>
      <c r="K677" s="230"/>
      <c r="L677" s="234"/>
      <c r="M677" s="235"/>
      <c r="N677" s="236"/>
      <c r="O677" s="236"/>
      <c r="P677" s="236"/>
      <c r="Q677" s="236"/>
      <c r="R677" s="236"/>
      <c r="S677" s="236"/>
      <c r="T677" s="237"/>
      <c r="AT677" s="238" t="s">
        <v>173</v>
      </c>
      <c r="AU677" s="238" t="s">
        <v>94</v>
      </c>
      <c r="AV677" s="15" t="s">
        <v>171</v>
      </c>
      <c r="AW677" s="15" t="s">
        <v>29</v>
      </c>
      <c r="AX677" s="15" t="s">
        <v>81</v>
      </c>
      <c r="AY677" s="238" t="s">
        <v>165</v>
      </c>
    </row>
    <row r="678" spans="1:65" s="2" customFormat="1" ht="33" customHeight="1">
      <c r="A678" s="31"/>
      <c r="B678" s="32"/>
      <c r="C678" s="196" t="s">
        <v>1182</v>
      </c>
      <c r="D678" s="196" t="s">
        <v>167</v>
      </c>
      <c r="E678" s="197" t="s">
        <v>1183</v>
      </c>
      <c r="F678" s="198" t="s">
        <v>1184</v>
      </c>
      <c r="G678" s="199" t="s">
        <v>170</v>
      </c>
      <c r="H678" s="200">
        <v>40.683999999999997</v>
      </c>
      <c r="I678" s="201">
        <v>23.12</v>
      </c>
      <c r="J678" s="201">
        <f>ROUND(I678*H678,2)</f>
        <v>940.61</v>
      </c>
      <c r="K678" s="202"/>
      <c r="L678" s="36"/>
      <c r="M678" s="203" t="s">
        <v>1</v>
      </c>
      <c r="N678" s="204" t="s">
        <v>39</v>
      </c>
      <c r="O678" s="205">
        <v>0.245</v>
      </c>
      <c r="P678" s="205">
        <f>O678*H678</f>
        <v>9.9675799999999999</v>
      </c>
      <c r="Q678" s="205">
        <v>1.0370000000000001E-2</v>
      </c>
      <c r="R678" s="205">
        <f>Q678*H678</f>
        <v>0.42189308000000003</v>
      </c>
      <c r="S678" s="205">
        <v>0</v>
      </c>
      <c r="T678" s="206">
        <f>S678*H678</f>
        <v>0</v>
      </c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R678" s="207" t="s">
        <v>257</v>
      </c>
      <c r="AT678" s="207" t="s">
        <v>167</v>
      </c>
      <c r="AU678" s="207" t="s">
        <v>94</v>
      </c>
      <c r="AY678" s="17" t="s">
        <v>165</v>
      </c>
      <c r="BE678" s="208">
        <f>IF(N678="základná",J678,0)</f>
        <v>0</v>
      </c>
      <c r="BF678" s="208">
        <f>IF(N678="znížená",J678,0)</f>
        <v>940.61</v>
      </c>
      <c r="BG678" s="208">
        <f>IF(N678="zákl. prenesená",J678,0)</f>
        <v>0</v>
      </c>
      <c r="BH678" s="208">
        <f>IF(N678="zníž. prenesená",J678,0)</f>
        <v>0</v>
      </c>
      <c r="BI678" s="208">
        <f>IF(N678="nulová",J678,0)</f>
        <v>0</v>
      </c>
      <c r="BJ678" s="17" t="s">
        <v>94</v>
      </c>
      <c r="BK678" s="208">
        <f>ROUND(I678*H678,2)</f>
        <v>940.61</v>
      </c>
      <c r="BL678" s="17" t="s">
        <v>257</v>
      </c>
      <c r="BM678" s="207" t="s">
        <v>1185</v>
      </c>
    </row>
    <row r="679" spans="1:65" s="13" customFormat="1" ht="11.25">
      <c r="B679" s="209"/>
      <c r="C679" s="210"/>
      <c r="D679" s="211" t="s">
        <v>173</v>
      </c>
      <c r="E679" s="212" t="s">
        <v>1</v>
      </c>
      <c r="F679" s="213" t="s">
        <v>242</v>
      </c>
      <c r="G679" s="210"/>
      <c r="H679" s="212" t="s">
        <v>1</v>
      </c>
      <c r="I679" s="210"/>
      <c r="J679" s="210"/>
      <c r="K679" s="210"/>
      <c r="L679" s="214"/>
      <c r="M679" s="215"/>
      <c r="N679" s="216"/>
      <c r="O679" s="216"/>
      <c r="P679" s="216"/>
      <c r="Q679" s="216"/>
      <c r="R679" s="216"/>
      <c r="S679" s="216"/>
      <c r="T679" s="217"/>
      <c r="AT679" s="218" t="s">
        <v>173</v>
      </c>
      <c r="AU679" s="218" t="s">
        <v>94</v>
      </c>
      <c r="AV679" s="13" t="s">
        <v>81</v>
      </c>
      <c r="AW679" s="13" t="s">
        <v>29</v>
      </c>
      <c r="AX679" s="13" t="s">
        <v>73</v>
      </c>
      <c r="AY679" s="218" t="s">
        <v>165</v>
      </c>
    </row>
    <row r="680" spans="1:65" s="14" customFormat="1" ht="11.25">
      <c r="B680" s="219"/>
      <c r="C680" s="220"/>
      <c r="D680" s="211" t="s">
        <v>173</v>
      </c>
      <c r="E680" s="221" t="s">
        <v>1</v>
      </c>
      <c r="F680" s="222" t="s">
        <v>807</v>
      </c>
      <c r="G680" s="220"/>
      <c r="H680" s="223">
        <v>40.683999999999997</v>
      </c>
      <c r="I680" s="220"/>
      <c r="J680" s="220"/>
      <c r="K680" s="220"/>
      <c r="L680" s="224"/>
      <c r="M680" s="225"/>
      <c r="N680" s="226"/>
      <c r="O680" s="226"/>
      <c r="P680" s="226"/>
      <c r="Q680" s="226"/>
      <c r="R680" s="226"/>
      <c r="S680" s="226"/>
      <c r="T680" s="227"/>
      <c r="AT680" s="228" t="s">
        <v>173</v>
      </c>
      <c r="AU680" s="228" t="s">
        <v>94</v>
      </c>
      <c r="AV680" s="14" t="s">
        <v>94</v>
      </c>
      <c r="AW680" s="14" t="s">
        <v>29</v>
      </c>
      <c r="AX680" s="14" t="s">
        <v>73</v>
      </c>
      <c r="AY680" s="228" t="s">
        <v>165</v>
      </c>
    </row>
    <row r="681" spans="1:65" s="15" customFormat="1" ht="11.25">
      <c r="B681" s="229"/>
      <c r="C681" s="230"/>
      <c r="D681" s="211" t="s">
        <v>173</v>
      </c>
      <c r="E681" s="231" t="s">
        <v>1</v>
      </c>
      <c r="F681" s="232" t="s">
        <v>176</v>
      </c>
      <c r="G681" s="230"/>
      <c r="H681" s="233">
        <v>40.683999999999997</v>
      </c>
      <c r="I681" s="230"/>
      <c r="J681" s="230"/>
      <c r="K681" s="230"/>
      <c r="L681" s="234"/>
      <c r="M681" s="235"/>
      <c r="N681" s="236"/>
      <c r="O681" s="236"/>
      <c r="P681" s="236"/>
      <c r="Q681" s="236"/>
      <c r="R681" s="236"/>
      <c r="S681" s="236"/>
      <c r="T681" s="237"/>
      <c r="AT681" s="238" t="s">
        <v>173</v>
      </c>
      <c r="AU681" s="238" t="s">
        <v>94</v>
      </c>
      <c r="AV681" s="15" t="s">
        <v>171</v>
      </c>
      <c r="AW681" s="15" t="s">
        <v>29</v>
      </c>
      <c r="AX681" s="15" t="s">
        <v>81</v>
      </c>
      <c r="AY681" s="238" t="s">
        <v>165</v>
      </c>
    </row>
    <row r="682" spans="1:65" s="2" customFormat="1" ht="24.2" customHeight="1">
      <c r="A682" s="31"/>
      <c r="B682" s="32"/>
      <c r="C682" s="196" t="s">
        <v>1186</v>
      </c>
      <c r="D682" s="196" t="s">
        <v>167</v>
      </c>
      <c r="E682" s="197" t="s">
        <v>1187</v>
      </c>
      <c r="F682" s="198" t="s">
        <v>1188</v>
      </c>
      <c r="G682" s="199" t="s">
        <v>170</v>
      </c>
      <c r="H682" s="200">
        <v>73.126999999999995</v>
      </c>
      <c r="I682" s="201">
        <v>24.75</v>
      </c>
      <c r="J682" s="201">
        <f>ROUND(I682*H682,2)</f>
        <v>1809.89</v>
      </c>
      <c r="K682" s="202"/>
      <c r="L682" s="36"/>
      <c r="M682" s="203" t="s">
        <v>1</v>
      </c>
      <c r="N682" s="204" t="s">
        <v>39</v>
      </c>
      <c r="O682" s="205">
        <v>0.22600000000000001</v>
      </c>
      <c r="P682" s="205">
        <f>O682*H682</f>
        <v>16.526702</v>
      </c>
      <c r="Q682" s="205">
        <v>1.1679999999999999E-2</v>
      </c>
      <c r="R682" s="205">
        <f>Q682*H682</f>
        <v>0.85412335999999989</v>
      </c>
      <c r="S682" s="205">
        <v>0</v>
      </c>
      <c r="T682" s="206">
        <f>S682*H682</f>
        <v>0</v>
      </c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R682" s="207" t="s">
        <v>257</v>
      </c>
      <c r="AT682" s="207" t="s">
        <v>167</v>
      </c>
      <c r="AU682" s="207" t="s">
        <v>94</v>
      </c>
      <c r="AY682" s="17" t="s">
        <v>165</v>
      </c>
      <c r="BE682" s="208">
        <f>IF(N682="základná",J682,0)</f>
        <v>0</v>
      </c>
      <c r="BF682" s="208">
        <f>IF(N682="znížená",J682,0)</f>
        <v>1809.89</v>
      </c>
      <c r="BG682" s="208">
        <f>IF(N682="zákl. prenesená",J682,0)</f>
        <v>0</v>
      </c>
      <c r="BH682" s="208">
        <f>IF(N682="zníž. prenesená",J682,0)</f>
        <v>0</v>
      </c>
      <c r="BI682" s="208">
        <f>IF(N682="nulová",J682,0)</f>
        <v>0</v>
      </c>
      <c r="BJ682" s="17" t="s">
        <v>94</v>
      </c>
      <c r="BK682" s="208">
        <f>ROUND(I682*H682,2)</f>
        <v>1809.89</v>
      </c>
      <c r="BL682" s="17" t="s">
        <v>257</v>
      </c>
      <c r="BM682" s="207" t="s">
        <v>1189</v>
      </c>
    </row>
    <row r="683" spans="1:65" s="13" customFormat="1" ht="11.25">
      <c r="B683" s="209"/>
      <c r="C683" s="210"/>
      <c r="D683" s="211" t="s">
        <v>173</v>
      </c>
      <c r="E683" s="212" t="s">
        <v>1</v>
      </c>
      <c r="F683" s="213" t="s">
        <v>242</v>
      </c>
      <c r="G683" s="210"/>
      <c r="H683" s="212" t="s">
        <v>1</v>
      </c>
      <c r="I683" s="210"/>
      <c r="J683" s="210"/>
      <c r="K683" s="210"/>
      <c r="L683" s="214"/>
      <c r="M683" s="215"/>
      <c r="N683" s="216"/>
      <c r="O683" s="216"/>
      <c r="P683" s="216"/>
      <c r="Q683" s="216"/>
      <c r="R683" s="216"/>
      <c r="S683" s="216"/>
      <c r="T683" s="217"/>
      <c r="AT683" s="218" t="s">
        <v>173</v>
      </c>
      <c r="AU683" s="218" t="s">
        <v>94</v>
      </c>
      <c r="AV683" s="13" t="s">
        <v>81</v>
      </c>
      <c r="AW683" s="13" t="s">
        <v>29</v>
      </c>
      <c r="AX683" s="13" t="s">
        <v>73</v>
      </c>
      <c r="AY683" s="218" t="s">
        <v>165</v>
      </c>
    </row>
    <row r="684" spans="1:65" s="14" customFormat="1" ht="11.25">
      <c r="B684" s="219"/>
      <c r="C684" s="220"/>
      <c r="D684" s="211" t="s">
        <v>173</v>
      </c>
      <c r="E684" s="221" t="s">
        <v>1</v>
      </c>
      <c r="F684" s="222" t="s">
        <v>826</v>
      </c>
      <c r="G684" s="220"/>
      <c r="H684" s="223">
        <v>18.241</v>
      </c>
      <c r="I684" s="220"/>
      <c r="J684" s="220"/>
      <c r="K684" s="220"/>
      <c r="L684" s="224"/>
      <c r="M684" s="225"/>
      <c r="N684" s="226"/>
      <c r="O684" s="226"/>
      <c r="P684" s="226"/>
      <c r="Q684" s="226"/>
      <c r="R684" s="226"/>
      <c r="S684" s="226"/>
      <c r="T684" s="227"/>
      <c r="AT684" s="228" t="s">
        <v>173</v>
      </c>
      <c r="AU684" s="228" t="s">
        <v>94</v>
      </c>
      <c r="AV684" s="14" t="s">
        <v>94</v>
      </c>
      <c r="AW684" s="14" t="s">
        <v>29</v>
      </c>
      <c r="AX684" s="14" t="s">
        <v>73</v>
      </c>
      <c r="AY684" s="228" t="s">
        <v>165</v>
      </c>
    </row>
    <row r="685" spans="1:65" s="14" customFormat="1" ht="11.25">
      <c r="B685" s="219"/>
      <c r="C685" s="220"/>
      <c r="D685" s="211" t="s">
        <v>173</v>
      </c>
      <c r="E685" s="221" t="s">
        <v>1</v>
      </c>
      <c r="F685" s="222" t="s">
        <v>1117</v>
      </c>
      <c r="G685" s="220"/>
      <c r="H685" s="223">
        <v>54.886000000000003</v>
      </c>
      <c r="I685" s="220"/>
      <c r="J685" s="220"/>
      <c r="K685" s="220"/>
      <c r="L685" s="224"/>
      <c r="M685" s="225"/>
      <c r="N685" s="226"/>
      <c r="O685" s="226"/>
      <c r="P685" s="226"/>
      <c r="Q685" s="226"/>
      <c r="R685" s="226"/>
      <c r="S685" s="226"/>
      <c r="T685" s="227"/>
      <c r="AT685" s="228" t="s">
        <v>173</v>
      </c>
      <c r="AU685" s="228" t="s">
        <v>94</v>
      </c>
      <c r="AV685" s="14" t="s">
        <v>94</v>
      </c>
      <c r="AW685" s="14" t="s">
        <v>29</v>
      </c>
      <c r="AX685" s="14" t="s">
        <v>73</v>
      </c>
      <c r="AY685" s="228" t="s">
        <v>165</v>
      </c>
    </row>
    <row r="686" spans="1:65" s="15" customFormat="1" ht="11.25">
      <c r="B686" s="229"/>
      <c r="C686" s="230"/>
      <c r="D686" s="211" t="s">
        <v>173</v>
      </c>
      <c r="E686" s="231" t="s">
        <v>1</v>
      </c>
      <c r="F686" s="232" t="s">
        <v>176</v>
      </c>
      <c r="G686" s="230"/>
      <c r="H686" s="233">
        <v>73.12700000000001</v>
      </c>
      <c r="I686" s="230"/>
      <c r="J686" s="230"/>
      <c r="K686" s="230"/>
      <c r="L686" s="234"/>
      <c r="M686" s="235"/>
      <c r="N686" s="236"/>
      <c r="O686" s="236"/>
      <c r="P686" s="236"/>
      <c r="Q686" s="236"/>
      <c r="R686" s="236"/>
      <c r="S686" s="236"/>
      <c r="T686" s="237"/>
      <c r="AT686" s="238" t="s">
        <v>173</v>
      </c>
      <c r="AU686" s="238" t="s">
        <v>94</v>
      </c>
      <c r="AV686" s="15" t="s">
        <v>171</v>
      </c>
      <c r="AW686" s="15" t="s">
        <v>29</v>
      </c>
      <c r="AX686" s="15" t="s">
        <v>81</v>
      </c>
      <c r="AY686" s="238" t="s">
        <v>165</v>
      </c>
    </row>
    <row r="687" spans="1:65" s="2" customFormat="1" ht="24.2" customHeight="1">
      <c r="A687" s="31"/>
      <c r="B687" s="32"/>
      <c r="C687" s="196" t="s">
        <v>1190</v>
      </c>
      <c r="D687" s="196" t="s">
        <v>167</v>
      </c>
      <c r="E687" s="197" t="s">
        <v>1191</v>
      </c>
      <c r="F687" s="198" t="s">
        <v>1192</v>
      </c>
      <c r="G687" s="199" t="s">
        <v>170</v>
      </c>
      <c r="H687" s="200">
        <v>107.877</v>
      </c>
      <c r="I687" s="201">
        <v>26.07</v>
      </c>
      <c r="J687" s="201">
        <f>ROUND(I687*H687,2)</f>
        <v>2812.35</v>
      </c>
      <c r="K687" s="202"/>
      <c r="L687" s="36"/>
      <c r="M687" s="203" t="s">
        <v>1</v>
      </c>
      <c r="N687" s="204" t="s">
        <v>39</v>
      </c>
      <c r="O687" s="205">
        <v>0.23</v>
      </c>
      <c r="P687" s="205">
        <f>O687*H687</f>
        <v>24.811710000000001</v>
      </c>
      <c r="Q687" s="205">
        <v>1.226E-2</v>
      </c>
      <c r="R687" s="205">
        <f>Q687*H687</f>
        <v>1.32257202</v>
      </c>
      <c r="S687" s="205">
        <v>0</v>
      </c>
      <c r="T687" s="206">
        <f>S687*H687</f>
        <v>0</v>
      </c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R687" s="207" t="s">
        <v>257</v>
      </c>
      <c r="AT687" s="207" t="s">
        <v>167</v>
      </c>
      <c r="AU687" s="207" t="s">
        <v>94</v>
      </c>
      <c r="AY687" s="17" t="s">
        <v>165</v>
      </c>
      <c r="BE687" s="208">
        <f>IF(N687="základná",J687,0)</f>
        <v>0</v>
      </c>
      <c r="BF687" s="208">
        <f>IF(N687="znížená",J687,0)</f>
        <v>2812.35</v>
      </c>
      <c r="BG687" s="208">
        <f>IF(N687="zákl. prenesená",J687,0)</f>
        <v>0</v>
      </c>
      <c r="BH687" s="208">
        <f>IF(N687="zníž. prenesená",J687,0)</f>
        <v>0</v>
      </c>
      <c r="BI687" s="208">
        <f>IF(N687="nulová",J687,0)</f>
        <v>0</v>
      </c>
      <c r="BJ687" s="17" t="s">
        <v>94</v>
      </c>
      <c r="BK687" s="208">
        <f>ROUND(I687*H687,2)</f>
        <v>2812.35</v>
      </c>
      <c r="BL687" s="17" t="s">
        <v>257</v>
      </c>
      <c r="BM687" s="207" t="s">
        <v>1193</v>
      </c>
    </row>
    <row r="688" spans="1:65" s="13" customFormat="1" ht="11.25">
      <c r="B688" s="209"/>
      <c r="C688" s="210"/>
      <c r="D688" s="211" t="s">
        <v>173</v>
      </c>
      <c r="E688" s="212" t="s">
        <v>1</v>
      </c>
      <c r="F688" s="213" t="s">
        <v>1194</v>
      </c>
      <c r="G688" s="210"/>
      <c r="H688" s="212" t="s">
        <v>1</v>
      </c>
      <c r="I688" s="210"/>
      <c r="J688" s="210"/>
      <c r="K688" s="210"/>
      <c r="L688" s="214"/>
      <c r="M688" s="215"/>
      <c r="N688" s="216"/>
      <c r="O688" s="216"/>
      <c r="P688" s="216"/>
      <c r="Q688" s="216"/>
      <c r="R688" s="216"/>
      <c r="S688" s="216"/>
      <c r="T688" s="217"/>
      <c r="AT688" s="218" t="s">
        <v>173</v>
      </c>
      <c r="AU688" s="218" t="s">
        <v>94</v>
      </c>
      <c r="AV688" s="13" t="s">
        <v>81</v>
      </c>
      <c r="AW688" s="13" t="s">
        <v>29</v>
      </c>
      <c r="AX688" s="13" t="s">
        <v>73</v>
      </c>
      <c r="AY688" s="218" t="s">
        <v>165</v>
      </c>
    </row>
    <row r="689" spans="1:65" s="14" customFormat="1" ht="11.25">
      <c r="B689" s="219"/>
      <c r="C689" s="220"/>
      <c r="D689" s="211" t="s">
        <v>173</v>
      </c>
      <c r="E689" s="221" t="s">
        <v>1</v>
      </c>
      <c r="F689" s="222" t="s">
        <v>1195</v>
      </c>
      <c r="G689" s="220"/>
      <c r="H689" s="223">
        <v>107.877</v>
      </c>
      <c r="I689" s="220"/>
      <c r="J689" s="220"/>
      <c r="K689" s="220"/>
      <c r="L689" s="224"/>
      <c r="M689" s="225"/>
      <c r="N689" s="226"/>
      <c r="O689" s="226"/>
      <c r="P689" s="226"/>
      <c r="Q689" s="226"/>
      <c r="R689" s="226"/>
      <c r="S689" s="226"/>
      <c r="T689" s="227"/>
      <c r="AT689" s="228" t="s">
        <v>173</v>
      </c>
      <c r="AU689" s="228" t="s">
        <v>94</v>
      </c>
      <c r="AV689" s="14" t="s">
        <v>94</v>
      </c>
      <c r="AW689" s="14" t="s">
        <v>29</v>
      </c>
      <c r="AX689" s="14" t="s">
        <v>73</v>
      </c>
      <c r="AY689" s="228" t="s">
        <v>165</v>
      </c>
    </row>
    <row r="690" spans="1:65" s="15" customFormat="1" ht="11.25">
      <c r="B690" s="229"/>
      <c r="C690" s="230"/>
      <c r="D690" s="211" t="s">
        <v>173</v>
      </c>
      <c r="E690" s="231" t="s">
        <v>1</v>
      </c>
      <c r="F690" s="232" t="s">
        <v>176</v>
      </c>
      <c r="G690" s="230"/>
      <c r="H690" s="233">
        <v>107.877</v>
      </c>
      <c r="I690" s="230"/>
      <c r="J690" s="230"/>
      <c r="K690" s="230"/>
      <c r="L690" s="234"/>
      <c r="M690" s="235"/>
      <c r="N690" s="236"/>
      <c r="O690" s="236"/>
      <c r="P690" s="236"/>
      <c r="Q690" s="236"/>
      <c r="R690" s="236"/>
      <c r="S690" s="236"/>
      <c r="T690" s="237"/>
      <c r="AT690" s="238" t="s">
        <v>173</v>
      </c>
      <c r="AU690" s="238" t="s">
        <v>94</v>
      </c>
      <c r="AV690" s="15" t="s">
        <v>171</v>
      </c>
      <c r="AW690" s="15" t="s">
        <v>29</v>
      </c>
      <c r="AX690" s="15" t="s">
        <v>81</v>
      </c>
      <c r="AY690" s="238" t="s">
        <v>165</v>
      </c>
    </row>
    <row r="691" spans="1:65" s="2" customFormat="1" ht="33" customHeight="1">
      <c r="A691" s="31"/>
      <c r="B691" s="32"/>
      <c r="C691" s="196" t="s">
        <v>1196</v>
      </c>
      <c r="D691" s="196" t="s">
        <v>167</v>
      </c>
      <c r="E691" s="197" t="s">
        <v>1197</v>
      </c>
      <c r="F691" s="198" t="s">
        <v>1198</v>
      </c>
      <c r="G691" s="199" t="s">
        <v>170</v>
      </c>
      <c r="H691" s="200">
        <v>6.9930000000000003</v>
      </c>
      <c r="I691" s="201">
        <v>51.21</v>
      </c>
      <c r="J691" s="201">
        <f>ROUND(I691*H691,2)</f>
        <v>358.11</v>
      </c>
      <c r="K691" s="202"/>
      <c r="L691" s="36"/>
      <c r="M691" s="203" t="s">
        <v>1</v>
      </c>
      <c r="N691" s="204" t="s">
        <v>39</v>
      </c>
      <c r="O691" s="205">
        <v>0.23400000000000001</v>
      </c>
      <c r="P691" s="205">
        <f>O691*H691</f>
        <v>1.6363620000000001</v>
      </c>
      <c r="Q691" s="205">
        <v>3.721E-2</v>
      </c>
      <c r="R691" s="205">
        <f>Q691*H691</f>
        <v>0.26020953000000002</v>
      </c>
      <c r="S691" s="205">
        <v>0</v>
      </c>
      <c r="T691" s="206">
        <f>S691*H691</f>
        <v>0</v>
      </c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R691" s="207" t="s">
        <v>257</v>
      </c>
      <c r="AT691" s="207" t="s">
        <v>167</v>
      </c>
      <c r="AU691" s="207" t="s">
        <v>94</v>
      </c>
      <c r="AY691" s="17" t="s">
        <v>165</v>
      </c>
      <c r="BE691" s="208">
        <f>IF(N691="základná",J691,0)</f>
        <v>0</v>
      </c>
      <c r="BF691" s="208">
        <f>IF(N691="znížená",J691,0)</f>
        <v>358.11</v>
      </c>
      <c r="BG691" s="208">
        <f>IF(N691="zákl. prenesená",J691,0)</f>
        <v>0</v>
      </c>
      <c r="BH691" s="208">
        <f>IF(N691="zníž. prenesená",J691,0)</f>
        <v>0</v>
      </c>
      <c r="BI691" s="208">
        <f>IF(N691="nulová",J691,0)</f>
        <v>0</v>
      </c>
      <c r="BJ691" s="17" t="s">
        <v>94</v>
      </c>
      <c r="BK691" s="208">
        <f>ROUND(I691*H691,2)</f>
        <v>358.11</v>
      </c>
      <c r="BL691" s="17" t="s">
        <v>257</v>
      </c>
      <c r="BM691" s="207" t="s">
        <v>1199</v>
      </c>
    </row>
    <row r="692" spans="1:65" s="13" customFormat="1" ht="11.25">
      <c r="B692" s="209"/>
      <c r="C692" s="210"/>
      <c r="D692" s="211" t="s">
        <v>173</v>
      </c>
      <c r="E692" s="212" t="s">
        <v>1</v>
      </c>
      <c r="F692" s="213" t="s">
        <v>1097</v>
      </c>
      <c r="G692" s="210"/>
      <c r="H692" s="212" t="s">
        <v>1</v>
      </c>
      <c r="I692" s="210"/>
      <c r="J692" s="210"/>
      <c r="K692" s="210"/>
      <c r="L692" s="214"/>
      <c r="M692" s="215"/>
      <c r="N692" s="216"/>
      <c r="O692" s="216"/>
      <c r="P692" s="216"/>
      <c r="Q692" s="216"/>
      <c r="R692" s="216"/>
      <c r="S692" s="216"/>
      <c r="T692" s="217"/>
      <c r="AT692" s="218" t="s">
        <v>173</v>
      </c>
      <c r="AU692" s="218" t="s">
        <v>94</v>
      </c>
      <c r="AV692" s="13" t="s">
        <v>81</v>
      </c>
      <c r="AW692" s="13" t="s">
        <v>29</v>
      </c>
      <c r="AX692" s="13" t="s">
        <v>73</v>
      </c>
      <c r="AY692" s="218" t="s">
        <v>165</v>
      </c>
    </row>
    <row r="693" spans="1:65" s="14" customFormat="1" ht="11.25">
      <c r="B693" s="219"/>
      <c r="C693" s="220"/>
      <c r="D693" s="211" t="s">
        <v>173</v>
      </c>
      <c r="E693" s="221" t="s">
        <v>1</v>
      </c>
      <c r="F693" s="222" t="s">
        <v>1098</v>
      </c>
      <c r="G693" s="220"/>
      <c r="H693" s="223">
        <v>6.9930000000000003</v>
      </c>
      <c r="I693" s="220"/>
      <c r="J693" s="220"/>
      <c r="K693" s="220"/>
      <c r="L693" s="224"/>
      <c r="M693" s="225"/>
      <c r="N693" s="226"/>
      <c r="O693" s="226"/>
      <c r="P693" s="226"/>
      <c r="Q693" s="226"/>
      <c r="R693" s="226"/>
      <c r="S693" s="226"/>
      <c r="T693" s="227"/>
      <c r="AT693" s="228" t="s">
        <v>173</v>
      </c>
      <c r="AU693" s="228" t="s">
        <v>94</v>
      </c>
      <c r="AV693" s="14" t="s">
        <v>94</v>
      </c>
      <c r="AW693" s="14" t="s">
        <v>29</v>
      </c>
      <c r="AX693" s="14" t="s">
        <v>73</v>
      </c>
      <c r="AY693" s="228" t="s">
        <v>165</v>
      </c>
    </row>
    <row r="694" spans="1:65" s="15" customFormat="1" ht="11.25">
      <c r="B694" s="229"/>
      <c r="C694" s="230"/>
      <c r="D694" s="211" t="s">
        <v>173</v>
      </c>
      <c r="E694" s="231" t="s">
        <v>1</v>
      </c>
      <c r="F694" s="232" t="s">
        <v>176</v>
      </c>
      <c r="G694" s="230"/>
      <c r="H694" s="233">
        <v>6.9930000000000003</v>
      </c>
      <c r="I694" s="230"/>
      <c r="J694" s="230"/>
      <c r="K694" s="230"/>
      <c r="L694" s="234"/>
      <c r="M694" s="235"/>
      <c r="N694" s="236"/>
      <c r="O694" s="236"/>
      <c r="P694" s="236"/>
      <c r="Q694" s="236"/>
      <c r="R694" s="236"/>
      <c r="S694" s="236"/>
      <c r="T694" s="237"/>
      <c r="AT694" s="238" t="s">
        <v>173</v>
      </c>
      <c r="AU694" s="238" t="s">
        <v>94</v>
      </c>
      <c r="AV694" s="15" t="s">
        <v>171</v>
      </c>
      <c r="AW694" s="15" t="s">
        <v>29</v>
      </c>
      <c r="AX694" s="15" t="s">
        <v>81</v>
      </c>
      <c r="AY694" s="238" t="s">
        <v>165</v>
      </c>
    </row>
    <row r="695" spans="1:65" s="2" customFormat="1" ht="24.2" customHeight="1">
      <c r="A695" s="31"/>
      <c r="B695" s="32"/>
      <c r="C695" s="196" t="s">
        <v>1200</v>
      </c>
      <c r="D695" s="196" t="s">
        <v>167</v>
      </c>
      <c r="E695" s="197" t="s">
        <v>1201</v>
      </c>
      <c r="F695" s="198" t="s">
        <v>1202</v>
      </c>
      <c r="G695" s="199" t="s">
        <v>631</v>
      </c>
      <c r="H695" s="200">
        <v>105.82599999999999</v>
      </c>
      <c r="I695" s="201">
        <v>4.5</v>
      </c>
      <c r="J695" s="201">
        <f>ROUND(I695*H695,2)</f>
        <v>476.22</v>
      </c>
      <c r="K695" s="202"/>
      <c r="L695" s="36"/>
      <c r="M695" s="203" t="s">
        <v>1</v>
      </c>
      <c r="N695" s="204" t="s">
        <v>39</v>
      </c>
      <c r="O695" s="205">
        <v>0</v>
      </c>
      <c r="P695" s="205">
        <f>O695*H695</f>
        <v>0</v>
      </c>
      <c r="Q695" s="205">
        <v>0</v>
      </c>
      <c r="R695" s="205">
        <f>Q695*H695</f>
        <v>0</v>
      </c>
      <c r="S695" s="205">
        <v>0</v>
      </c>
      <c r="T695" s="206">
        <f>S695*H695</f>
        <v>0</v>
      </c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R695" s="207" t="s">
        <v>257</v>
      </c>
      <c r="AT695" s="207" t="s">
        <v>167</v>
      </c>
      <c r="AU695" s="207" t="s">
        <v>94</v>
      </c>
      <c r="AY695" s="17" t="s">
        <v>165</v>
      </c>
      <c r="BE695" s="208">
        <f>IF(N695="základná",J695,0)</f>
        <v>0</v>
      </c>
      <c r="BF695" s="208">
        <f>IF(N695="znížená",J695,0)</f>
        <v>476.22</v>
      </c>
      <c r="BG695" s="208">
        <f>IF(N695="zákl. prenesená",J695,0)</f>
        <v>0</v>
      </c>
      <c r="BH695" s="208">
        <f>IF(N695="zníž. prenesená",J695,0)</f>
        <v>0</v>
      </c>
      <c r="BI695" s="208">
        <f>IF(N695="nulová",J695,0)</f>
        <v>0</v>
      </c>
      <c r="BJ695" s="17" t="s">
        <v>94</v>
      </c>
      <c r="BK695" s="208">
        <f>ROUND(I695*H695,2)</f>
        <v>476.22</v>
      </c>
      <c r="BL695" s="17" t="s">
        <v>257</v>
      </c>
      <c r="BM695" s="207" t="s">
        <v>1203</v>
      </c>
    </row>
    <row r="696" spans="1:65" s="12" customFormat="1" ht="22.9" customHeight="1">
      <c r="B696" s="181"/>
      <c r="C696" s="182"/>
      <c r="D696" s="183" t="s">
        <v>72</v>
      </c>
      <c r="E696" s="194" t="s">
        <v>1204</v>
      </c>
      <c r="F696" s="194" t="s">
        <v>1205</v>
      </c>
      <c r="G696" s="182"/>
      <c r="H696" s="182"/>
      <c r="I696" s="182"/>
      <c r="J696" s="195">
        <f>BK696</f>
        <v>47929.53</v>
      </c>
      <c r="K696" s="182"/>
      <c r="L696" s="186"/>
      <c r="M696" s="187"/>
      <c r="N696" s="188"/>
      <c r="O696" s="188"/>
      <c r="P696" s="189">
        <f>SUM(P697:P736)</f>
        <v>482.82120799999996</v>
      </c>
      <c r="Q696" s="188"/>
      <c r="R696" s="189">
        <f>SUM(R697:R736)</f>
        <v>14.447836980000002</v>
      </c>
      <c r="S696" s="188"/>
      <c r="T696" s="190">
        <f>SUM(T697:T736)</f>
        <v>0</v>
      </c>
      <c r="AR696" s="191" t="s">
        <v>94</v>
      </c>
      <c r="AT696" s="192" t="s">
        <v>72</v>
      </c>
      <c r="AU696" s="192" t="s">
        <v>81</v>
      </c>
      <c r="AY696" s="191" t="s">
        <v>165</v>
      </c>
      <c r="BK696" s="193">
        <f>SUM(BK697:BK736)</f>
        <v>47929.53</v>
      </c>
    </row>
    <row r="697" spans="1:65" s="2" customFormat="1" ht="37.9" customHeight="1">
      <c r="A697" s="31"/>
      <c r="B697" s="32"/>
      <c r="C697" s="196" t="s">
        <v>1206</v>
      </c>
      <c r="D697" s="196" t="s">
        <v>167</v>
      </c>
      <c r="E697" s="197" t="s">
        <v>1207</v>
      </c>
      <c r="F697" s="198" t="s">
        <v>1208</v>
      </c>
      <c r="G697" s="199" t="s">
        <v>170</v>
      </c>
      <c r="H697" s="200">
        <v>6.3159999999999998</v>
      </c>
      <c r="I697" s="201">
        <v>43.99</v>
      </c>
      <c r="J697" s="201">
        <f>ROUND(I697*H697,2)</f>
        <v>277.83999999999997</v>
      </c>
      <c r="K697" s="202"/>
      <c r="L697" s="36"/>
      <c r="M697" s="203" t="s">
        <v>1</v>
      </c>
      <c r="N697" s="204" t="s">
        <v>39</v>
      </c>
      <c r="O697" s="205">
        <v>0.879</v>
      </c>
      <c r="P697" s="205">
        <f>O697*H697</f>
        <v>5.5517639999999995</v>
      </c>
      <c r="Q697" s="205">
        <v>2.3619999999999999E-2</v>
      </c>
      <c r="R697" s="205">
        <f>Q697*H697</f>
        <v>0.14918392</v>
      </c>
      <c r="S697" s="205">
        <v>0</v>
      </c>
      <c r="T697" s="206">
        <f>S697*H697</f>
        <v>0</v>
      </c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R697" s="207" t="s">
        <v>257</v>
      </c>
      <c r="AT697" s="207" t="s">
        <v>167</v>
      </c>
      <c r="AU697" s="207" t="s">
        <v>94</v>
      </c>
      <c r="AY697" s="17" t="s">
        <v>165</v>
      </c>
      <c r="BE697" s="208">
        <f>IF(N697="základná",J697,0)</f>
        <v>0</v>
      </c>
      <c r="BF697" s="208">
        <f>IF(N697="znížená",J697,0)</f>
        <v>277.83999999999997</v>
      </c>
      <c r="BG697" s="208">
        <f>IF(N697="zákl. prenesená",J697,0)</f>
        <v>0</v>
      </c>
      <c r="BH697" s="208">
        <f>IF(N697="zníž. prenesená",J697,0)</f>
        <v>0</v>
      </c>
      <c r="BI697" s="208">
        <f>IF(N697="nulová",J697,0)</f>
        <v>0</v>
      </c>
      <c r="BJ697" s="17" t="s">
        <v>94</v>
      </c>
      <c r="BK697" s="208">
        <f>ROUND(I697*H697,2)</f>
        <v>277.83999999999997</v>
      </c>
      <c r="BL697" s="17" t="s">
        <v>257</v>
      </c>
      <c r="BM697" s="207" t="s">
        <v>1209</v>
      </c>
    </row>
    <row r="698" spans="1:65" s="13" customFormat="1" ht="11.25">
      <c r="B698" s="209"/>
      <c r="C698" s="210"/>
      <c r="D698" s="211" t="s">
        <v>173</v>
      </c>
      <c r="E698" s="212" t="s">
        <v>1</v>
      </c>
      <c r="F698" s="213" t="s">
        <v>253</v>
      </c>
      <c r="G698" s="210"/>
      <c r="H698" s="212" t="s">
        <v>1</v>
      </c>
      <c r="I698" s="210"/>
      <c r="J698" s="210"/>
      <c r="K698" s="210"/>
      <c r="L698" s="214"/>
      <c r="M698" s="215"/>
      <c r="N698" s="216"/>
      <c r="O698" s="216"/>
      <c r="P698" s="216"/>
      <c r="Q698" s="216"/>
      <c r="R698" s="216"/>
      <c r="S698" s="216"/>
      <c r="T698" s="217"/>
      <c r="AT698" s="218" t="s">
        <v>173</v>
      </c>
      <c r="AU698" s="218" t="s">
        <v>94</v>
      </c>
      <c r="AV698" s="13" t="s">
        <v>81</v>
      </c>
      <c r="AW698" s="13" t="s">
        <v>29</v>
      </c>
      <c r="AX698" s="13" t="s">
        <v>73</v>
      </c>
      <c r="AY698" s="218" t="s">
        <v>165</v>
      </c>
    </row>
    <row r="699" spans="1:65" s="14" customFormat="1" ht="11.25">
      <c r="B699" s="219"/>
      <c r="C699" s="220"/>
      <c r="D699" s="211" t="s">
        <v>173</v>
      </c>
      <c r="E699" s="221" t="s">
        <v>1</v>
      </c>
      <c r="F699" s="222" t="s">
        <v>1210</v>
      </c>
      <c r="G699" s="220"/>
      <c r="H699" s="223">
        <v>6.3159999999999998</v>
      </c>
      <c r="I699" s="220"/>
      <c r="J699" s="220"/>
      <c r="K699" s="220"/>
      <c r="L699" s="224"/>
      <c r="M699" s="225"/>
      <c r="N699" s="226"/>
      <c r="O699" s="226"/>
      <c r="P699" s="226"/>
      <c r="Q699" s="226"/>
      <c r="R699" s="226"/>
      <c r="S699" s="226"/>
      <c r="T699" s="227"/>
      <c r="AT699" s="228" t="s">
        <v>173</v>
      </c>
      <c r="AU699" s="228" t="s">
        <v>94</v>
      </c>
      <c r="AV699" s="14" t="s">
        <v>94</v>
      </c>
      <c r="AW699" s="14" t="s">
        <v>29</v>
      </c>
      <c r="AX699" s="14" t="s">
        <v>73</v>
      </c>
      <c r="AY699" s="228" t="s">
        <v>165</v>
      </c>
    </row>
    <row r="700" spans="1:65" s="15" customFormat="1" ht="11.25">
      <c r="B700" s="229"/>
      <c r="C700" s="230"/>
      <c r="D700" s="211" t="s">
        <v>173</v>
      </c>
      <c r="E700" s="231" t="s">
        <v>1</v>
      </c>
      <c r="F700" s="232" t="s">
        <v>176</v>
      </c>
      <c r="G700" s="230"/>
      <c r="H700" s="233">
        <v>6.3159999999999998</v>
      </c>
      <c r="I700" s="230"/>
      <c r="J700" s="230"/>
      <c r="K700" s="230"/>
      <c r="L700" s="234"/>
      <c r="M700" s="235"/>
      <c r="N700" s="236"/>
      <c r="O700" s="236"/>
      <c r="P700" s="236"/>
      <c r="Q700" s="236"/>
      <c r="R700" s="236"/>
      <c r="S700" s="236"/>
      <c r="T700" s="237"/>
      <c r="AT700" s="238" t="s">
        <v>173</v>
      </c>
      <c r="AU700" s="238" t="s">
        <v>94</v>
      </c>
      <c r="AV700" s="15" t="s">
        <v>171</v>
      </c>
      <c r="AW700" s="15" t="s">
        <v>29</v>
      </c>
      <c r="AX700" s="15" t="s">
        <v>81</v>
      </c>
      <c r="AY700" s="238" t="s">
        <v>165</v>
      </c>
    </row>
    <row r="701" spans="1:65" s="2" customFormat="1" ht="37.9" customHeight="1">
      <c r="A701" s="31"/>
      <c r="B701" s="32"/>
      <c r="C701" s="196" t="s">
        <v>1211</v>
      </c>
      <c r="D701" s="196" t="s">
        <v>167</v>
      </c>
      <c r="E701" s="197" t="s">
        <v>1212</v>
      </c>
      <c r="F701" s="198" t="s">
        <v>1213</v>
      </c>
      <c r="G701" s="199" t="s">
        <v>170</v>
      </c>
      <c r="H701" s="200">
        <v>10.016</v>
      </c>
      <c r="I701" s="201">
        <v>52.76</v>
      </c>
      <c r="J701" s="201">
        <f>ROUND(I701*H701,2)</f>
        <v>528.44000000000005</v>
      </c>
      <c r="K701" s="202"/>
      <c r="L701" s="36"/>
      <c r="M701" s="203" t="s">
        <v>1</v>
      </c>
      <c r="N701" s="204" t="s">
        <v>39</v>
      </c>
      <c r="O701" s="205">
        <v>1.5760000000000001</v>
      </c>
      <c r="P701" s="205">
        <f>O701*H701</f>
        <v>15.785216</v>
      </c>
      <c r="Q701" s="205">
        <v>2.1760000000000002E-2</v>
      </c>
      <c r="R701" s="205">
        <f>Q701*H701</f>
        <v>0.21794816000000003</v>
      </c>
      <c r="S701" s="205">
        <v>0</v>
      </c>
      <c r="T701" s="206">
        <f>S701*H701</f>
        <v>0</v>
      </c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R701" s="207" t="s">
        <v>257</v>
      </c>
      <c r="AT701" s="207" t="s">
        <v>167</v>
      </c>
      <c r="AU701" s="207" t="s">
        <v>94</v>
      </c>
      <c r="AY701" s="17" t="s">
        <v>165</v>
      </c>
      <c r="BE701" s="208">
        <f>IF(N701="základná",J701,0)</f>
        <v>0</v>
      </c>
      <c r="BF701" s="208">
        <f>IF(N701="znížená",J701,0)</f>
        <v>528.44000000000005</v>
      </c>
      <c r="BG701" s="208">
        <f>IF(N701="zákl. prenesená",J701,0)</f>
        <v>0</v>
      </c>
      <c r="BH701" s="208">
        <f>IF(N701="zníž. prenesená",J701,0)</f>
        <v>0</v>
      </c>
      <c r="BI701" s="208">
        <f>IF(N701="nulová",J701,0)</f>
        <v>0</v>
      </c>
      <c r="BJ701" s="17" t="s">
        <v>94</v>
      </c>
      <c r="BK701" s="208">
        <f>ROUND(I701*H701,2)</f>
        <v>528.44000000000005</v>
      </c>
      <c r="BL701" s="17" t="s">
        <v>257</v>
      </c>
      <c r="BM701" s="207" t="s">
        <v>1214</v>
      </c>
    </row>
    <row r="702" spans="1:65" s="13" customFormat="1" ht="11.25">
      <c r="B702" s="209"/>
      <c r="C702" s="210"/>
      <c r="D702" s="211" t="s">
        <v>173</v>
      </c>
      <c r="E702" s="212" t="s">
        <v>1</v>
      </c>
      <c r="F702" s="213" t="s">
        <v>253</v>
      </c>
      <c r="G702" s="210"/>
      <c r="H702" s="212" t="s">
        <v>1</v>
      </c>
      <c r="I702" s="210"/>
      <c r="J702" s="210"/>
      <c r="K702" s="210"/>
      <c r="L702" s="214"/>
      <c r="M702" s="215"/>
      <c r="N702" s="216"/>
      <c r="O702" s="216"/>
      <c r="P702" s="216"/>
      <c r="Q702" s="216"/>
      <c r="R702" s="216"/>
      <c r="S702" s="216"/>
      <c r="T702" s="217"/>
      <c r="AT702" s="218" t="s">
        <v>173</v>
      </c>
      <c r="AU702" s="218" t="s">
        <v>94</v>
      </c>
      <c r="AV702" s="13" t="s">
        <v>81</v>
      </c>
      <c r="AW702" s="13" t="s">
        <v>29</v>
      </c>
      <c r="AX702" s="13" t="s">
        <v>73</v>
      </c>
      <c r="AY702" s="218" t="s">
        <v>165</v>
      </c>
    </row>
    <row r="703" spans="1:65" s="14" customFormat="1" ht="11.25">
      <c r="B703" s="219"/>
      <c r="C703" s="220"/>
      <c r="D703" s="211" t="s">
        <v>173</v>
      </c>
      <c r="E703" s="221" t="s">
        <v>1</v>
      </c>
      <c r="F703" s="222" t="s">
        <v>1215</v>
      </c>
      <c r="G703" s="220"/>
      <c r="H703" s="223">
        <v>10.016</v>
      </c>
      <c r="I703" s="220"/>
      <c r="J703" s="220"/>
      <c r="K703" s="220"/>
      <c r="L703" s="224"/>
      <c r="M703" s="225"/>
      <c r="N703" s="226"/>
      <c r="O703" s="226"/>
      <c r="P703" s="226"/>
      <c r="Q703" s="226"/>
      <c r="R703" s="226"/>
      <c r="S703" s="226"/>
      <c r="T703" s="227"/>
      <c r="AT703" s="228" t="s">
        <v>173</v>
      </c>
      <c r="AU703" s="228" t="s">
        <v>94</v>
      </c>
      <c r="AV703" s="14" t="s">
        <v>94</v>
      </c>
      <c r="AW703" s="14" t="s">
        <v>29</v>
      </c>
      <c r="AX703" s="14" t="s">
        <v>73</v>
      </c>
      <c r="AY703" s="228" t="s">
        <v>165</v>
      </c>
    </row>
    <row r="704" spans="1:65" s="15" customFormat="1" ht="11.25">
      <c r="B704" s="229"/>
      <c r="C704" s="230"/>
      <c r="D704" s="211" t="s">
        <v>173</v>
      </c>
      <c r="E704" s="231" t="s">
        <v>1</v>
      </c>
      <c r="F704" s="232" t="s">
        <v>176</v>
      </c>
      <c r="G704" s="230"/>
      <c r="H704" s="233">
        <v>10.016</v>
      </c>
      <c r="I704" s="230"/>
      <c r="J704" s="230"/>
      <c r="K704" s="230"/>
      <c r="L704" s="234"/>
      <c r="M704" s="235"/>
      <c r="N704" s="236"/>
      <c r="O704" s="236"/>
      <c r="P704" s="236"/>
      <c r="Q704" s="236"/>
      <c r="R704" s="236"/>
      <c r="S704" s="236"/>
      <c r="T704" s="237"/>
      <c r="AT704" s="238" t="s">
        <v>173</v>
      </c>
      <c r="AU704" s="238" t="s">
        <v>94</v>
      </c>
      <c r="AV704" s="15" t="s">
        <v>171</v>
      </c>
      <c r="AW704" s="15" t="s">
        <v>29</v>
      </c>
      <c r="AX704" s="15" t="s">
        <v>81</v>
      </c>
      <c r="AY704" s="238" t="s">
        <v>165</v>
      </c>
    </row>
    <row r="705" spans="1:65" s="2" customFormat="1" ht="33" customHeight="1">
      <c r="A705" s="31"/>
      <c r="B705" s="32"/>
      <c r="C705" s="196" t="s">
        <v>1216</v>
      </c>
      <c r="D705" s="196" t="s">
        <v>167</v>
      </c>
      <c r="E705" s="197" t="s">
        <v>1217</v>
      </c>
      <c r="F705" s="198" t="s">
        <v>1218</v>
      </c>
      <c r="G705" s="199" t="s">
        <v>170</v>
      </c>
      <c r="H705" s="200">
        <v>373.95800000000003</v>
      </c>
      <c r="I705" s="201">
        <v>69.569999999999993</v>
      </c>
      <c r="J705" s="201">
        <f>ROUND(I705*H705,2)</f>
        <v>26016.26</v>
      </c>
      <c r="K705" s="202"/>
      <c r="L705" s="36"/>
      <c r="M705" s="203" t="s">
        <v>1</v>
      </c>
      <c r="N705" s="204" t="s">
        <v>39</v>
      </c>
      <c r="O705" s="205">
        <v>0.77</v>
      </c>
      <c r="P705" s="205">
        <f>O705*H705</f>
        <v>287.94766000000004</v>
      </c>
      <c r="Q705" s="205">
        <v>8.5500000000000003E-3</v>
      </c>
      <c r="R705" s="205">
        <f>Q705*H705</f>
        <v>3.1973409000000004</v>
      </c>
      <c r="S705" s="205">
        <v>0</v>
      </c>
      <c r="T705" s="206">
        <f>S705*H705</f>
        <v>0</v>
      </c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R705" s="207" t="s">
        <v>257</v>
      </c>
      <c r="AT705" s="207" t="s">
        <v>167</v>
      </c>
      <c r="AU705" s="207" t="s">
        <v>94</v>
      </c>
      <c r="AY705" s="17" t="s">
        <v>165</v>
      </c>
      <c r="BE705" s="208">
        <f>IF(N705="základná",J705,0)</f>
        <v>0</v>
      </c>
      <c r="BF705" s="208">
        <f>IF(N705="znížená",J705,0)</f>
        <v>26016.26</v>
      </c>
      <c r="BG705" s="208">
        <f>IF(N705="zákl. prenesená",J705,0)</f>
        <v>0</v>
      </c>
      <c r="BH705" s="208">
        <f>IF(N705="zníž. prenesená",J705,0)</f>
        <v>0</v>
      </c>
      <c r="BI705" s="208">
        <f>IF(N705="nulová",J705,0)</f>
        <v>0</v>
      </c>
      <c r="BJ705" s="17" t="s">
        <v>94</v>
      </c>
      <c r="BK705" s="208">
        <f>ROUND(I705*H705,2)</f>
        <v>26016.26</v>
      </c>
      <c r="BL705" s="17" t="s">
        <v>257</v>
      </c>
      <c r="BM705" s="207" t="s">
        <v>1219</v>
      </c>
    </row>
    <row r="706" spans="1:65" s="13" customFormat="1" ht="11.25">
      <c r="B706" s="209"/>
      <c r="C706" s="210"/>
      <c r="D706" s="211" t="s">
        <v>173</v>
      </c>
      <c r="E706" s="212" t="s">
        <v>1</v>
      </c>
      <c r="F706" s="213" t="s">
        <v>1220</v>
      </c>
      <c r="G706" s="210"/>
      <c r="H706" s="212" t="s">
        <v>1</v>
      </c>
      <c r="I706" s="210"/>
      <c r="J706" s="210"/>
      <c r="K706" s="210"/>
      <c r="L706" s="214"/>
      <c r="M706" s="215"/>
      <c r="N706" s="216"/>
      <c r="O706" s="216"/>
      <c r="P706" s="216"/>
      <c r="Q706" s="216"/>
      <c r="R706" s="216"/>
      <c r="S706" s="216"/>
      <c r="T706" s="217"/>
      <c r="AT706" s="218" t="s">
        <v>173</v>
      </c>
      <c r="AU706" s="218" t="s">
        <v>94</v>
      </c>
      <c r="AV706" s="13" t="s">
        <v>81</v>
      </c>
      <c r="AW706" s="13" t="s">
        <v>29</v>
      </c>
      <c r="AX706" s="13" t="s">
        <v>73</v>
      </c>
      <c r="AY706" s="218" t="s">
        <v>165</v>
      </c>
    </row>
    <row r="707" spans="1:65" s="14" customFormat="1" ht="11.25">
      <c r="B707" s="219"/>
      <c r="C707" s="220"/>
      <c r="D707" s="211" t="s">
        <v>173</v>
      </c>
      <c r="E707" s="221" t="s">
        <v>1</v>
      </c>
      <c r="F707" s="222" t="s">
        <v>1221</v>
      </c>
      <c r="G707" s="220"/>
      <c r="H707" s="223">
        <v>272.69600000000003</v>
      </c>
      <c r="I707" s="220"/>
      <c r="J707" s="220"/>
      <c r="K707" s="220"/>
      <c r="L707" s="224"/>
      <c r="M707" s="225"/>
      <c r="N707" s="226"/>
      <c r="O707" s="226"/>
      <c r="P707" s="226"/>
      <c r="Q707" s="226"/>
      <c r="R707" s="226"/>
      <c r="S707" s="226"/>
      <c r="T707" s="227"/>
      <c r="AT707" s="228" t="s">
        <v>173</v>
      </c>
      <c r="AU707" s="228" t="s">
        <v>94</v>
      </c>
      <c r="AV707" s="14" t="s">
        <v>94</v>
      </c>
      <c r="AW707" s="14" t="s">
        <v>29</v>
      </c>
      <c r="AX707" s="14" t="s">
        <v>73</v>
      </c>
      <c r="AY707" s="228" t="s">
        <v>165</v>
      </c>
    </row>
    <row r="708" spans="1:65" s="13" customFormat="1" ht="11.25">
      <c r="B708" s="209"/>
      <c r="C708" s="210"/>
      <c r="D708" s="211" t="s">
        <v>173</v>
      </c>
      <c r="E708" s="212" t="s">
        <v>1</v>
      </c>
      <c r="F708" s="213" t="s">
        <v>1222</v>
      </c>
      <c r="G708" s="210"/>
      <c r="H708" s="212" t="s">
        <v>1</v>
      </c>
      <c r="I708" s="210"/>
      <c r="J708" s="210"/>
      <c r="K708" s="210"/>
      <c r="L708" s="214"/>
      <c r="M708" s="215"/>
      <c r="N708" s="216"/>
      <c r="O708" s="216"/>
      <c r="P708" s="216"/>
      <c r="Q708" s="216"/>
      <c r="R708" s="216"/>
      <c r="S708" s="216"/>
      <c r="T708" s="217"/>
      <c r="AT708" s="218" t="s">
        <v>173</v>
      </c>
      <c r="AU708" s="218" t="s">
        <v>94</v>
      </c>
      <c r="AV708" s="13" t="s">
        <v>81</v>
      </c>
      <c r="AW708" s="13" t="s">
        <v>29</v>
      </c>
      <c r="AX708" s="13" t="s">
        <v>73</v>
      </c>
      <c r="AY708" s="218" t="s">
        <v>165</v>
      </c>
    </row>
    <row r="709" spans="1:65" s="14" customFormat="1" ht="22.5">
      <c r="B709" s="219"/>
      <c r="C709" s="220"/>
      <c r="D709" s="211" t="s">
        <v>173</v>
      </c>
      <c r="E709" s="221" t="s">
        <v>1</v>
      </c>
      <c r="F709" s="222" t="s">
        <v>1223</v>
      </c>
      <c r="G709" s="220"/>
      <c r="H709" s="223">
        <v>101.262</v>
      </c>
      <c r="I709" s="220"/>
      <c r="J709" s="220"/>
      <c r="K709" s="220"/>
      <c r="L709" s="224"/>
      <c r="M709" s="225"/>
      <c r="N709" s="226"/>
      <c r="O709" s="226"/>
      <c r="P709" s="226"/>
      <c r="Q709" s="226"/>
      <c r="R709" s="226"/>
      <c r="S709" s="226"/>
      <c r="T709" s="227"/>
      <c r="AT709" s="228" t="s">
        <v>173</v>
      </c>
      <c r="AU709" s="228" t="s">
        <v>94</v>
      </c>
      <c r="AV709" s="14" t="s">
        <v>94</v>
      </c>
      <c r="AW709" s="14" t="s">
        <v>29</v>
      </c>
      <c r="AX709" s="14" t="s">
        <v>73</v>
      </c>
      <c r="AY709" s="228" t="s">
        <v>165</v>
      </c>
    </row>
    <row r="710" spans="1:65" s="15" customFormat="1" ht="11.25">
      <c r="B710" s="229"/>
      <c r="C710" s="230"/>
      <c r="D710" s="211" t="s">
        <v>173</v>
      </c>
      <c r="E710" s="231" t="s">
        <v>1</v>
      </c>
      <c r="F710" s="232" t="s">
        <v>176</v>
      </c>
      <c r="G710" s="230"/>
      <c r="H710" s="233">
        <v>373.95800000000003</v>
      </c>
      <c r="I710" s="230"/>
      <c r="J710" s="230"/>
      <c r="K710" s="230"/>
      <c r="L710" s="234"/>
      <c r="M710" s="235"/>
      <c r="N710" s="236"/>
      <c r="O710" s="236"/>
      <c r="P710" s="236"/>
      <c r="Q710" s="236"/>
      <c r="R710" s="236"/>
      <c r="S710" s="236"/>
      <c r="T710" s="237"/>
      <c r="AT710" s="238" t="s">
        <v>173</v>
      </c>
      <c r="AU710" s="238" t="s">
        <v>94</v>
      </c>
      <c r="AV710" s="15" t="s">
        <v>171</v>
      </c>
      <c r="AW710" s="15" t="s">
        <v>29</v>
      </c>
      <c r="AX710" s="15" t="s">
        <v>81</v>
      </c>
      <c r="AY710" s="238" t="s">
        <v>165</v>
      </c>
    </row>
    <row r="711" spans="1:65" s="2" customFormat="1" ht="37.9" customHeight="1">
      <c r="A711" s="31"/>
      <c r="B711" s="32"/>
      <c r="C711" s="196" t="s">
        <v>1224</v>
      </c>
      <c r="D711" s="196" t="s">
        <v>167</v>
      </c>
      <c r="E711" s="197" t="s">
        <v>1225</v>
      </c>
      <c r="F711" s="198" t="s">
        <v>1226</v>
      </c>
      <c r="G711" s="199" t="s">
        <v>170</v>
      </c>
      <c r="H711" s="200">
        <v>19.488</v>
      </c>
      <c r="I711" s="201">
        <v>33.659999999999997</v>
      </c>
      <c r="J711" s="201">
        <f>ROUND(I711*H711,2)</f>
        <v>655.97</v>
      </c>
      <c r="K711" s="202"/>
      <c r="L711" s="36"/>
      <c r="M711" s="203" t="s">
        <v>1</v>
      </c>
      <c r="N711" s="204" t="s">
        <v>39</v>
      </c>
      <c r="O711" s="205">
        <v>0.92200000000000004</v>
      </c>
      <c r="P711" s="205">
        <f>O711*H711</f>
        <v>17.967936000000002</v>
      </c>
      <c r="Q711" s="205">
        <v>1.3440000000000001E-2</v>
      </c>
      <c r="R711" s="205">
        <f>Q711*H711</f>
        <v>0.26191871999999999</v>
      </c>
      <c r="S711" s="205">
        <v>0</v>
      </c>
      <c r="T711" s="206">
        <f>S711*H711</f>
        <v>0</v>
      </c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R711" s="207" t="s">
        <v>257</v>
      </c>
      <c r="AT711" s="207" t="s">
        <v>167</v>
      </c>
      <c r="AU711" s="207" t="s">
        <v>94</v>
      </c>
      <c r="AY711" s="17" t="s">
        <v>165</v>
      </c>
      <c r="BE711" s="208">
        <f>IF(N711="základná",J711,0)</f>
        <v>0</v>
      </c>
      <c r="BF711" s="208">
        <f>IF(N711="znížená",J711,0)</f>
        <v>655.97</v>
      </c>
      <c r="BG711" s="208">
        <f>IF(N711="zákl. prenesená",J711,0)</f>
        <v>0</v>
      </c>
      <c r="BH711" s="208">
        <f>IF(N711="zníž. prenesená",J711,0)</f>
        <v>0</v>
      </c>
      <c r="BI711" s="208">
        <f>IF(N711="nulová",J711,0)</f>
        <v>0</v>
      </c>
      <c r="BJ711" s="17" t="s">
        <v>94</v>
      </c>
      <c r="BK711" s="208">
        <f>ROUND(I711*H711,2)</f>
        <v>655.97</v>
      </c>
      <c r="BL711" s="17" t="s">
        <v>257</v>
      </c>
      <c r="BM711" s="207" t="s">
        <v>1227</v>
      </c>
    </row>
    <row r="712" spans="1:65" s="13" customFormat="1" ht="11.25">
      <c r="B712" s="209"/>
      <c r="C712" s="210"/>
      <c r="D712" s="211" t="s">
        <v>173</v>
      </c>
      <c r="E712" s="212" t="s">
        <v>1</v>
      </c>
      <c r="F712" s="213" t="s">
        <v>1228</v>
      </c>
      <c r="G712" s="210"/>
      <c r="H712" s="212" t="s">
        <v>1</v>
      </c>
      <c r="I712" s="210"/>
      <c r="J712" s="210"/>
      <c r="K712" s="210"/>
      <c r="L712" s="214"/>
      <c r="M712" s="215"/>
      <c r="N712" s="216"/>
      <c r="O712" s="216"/>
      <c r="P712" s="216"/>
      <c r="Q712" s="216"/>
      <c r="R712" s="216"/>
      <c r="S712" s="216"/>
      <c r="T712" s="217"/>
      <c r="AT712" s="218" t="s">
        <v>173</v>
      </c>
      <c r="AU712" s="218" t="s">
        <v>94</v>
      </c>
      <c r="AV712" s="13" t="s">
        <v>81</v>
      </c>
      <c r="AW712" s="13" t="s">
        <v>29</v>
      </c>
      <c r="AX712" s="13" t="s">
        <v>73</v>
      </c>
      <c r="AY712" s="218" t="s">
        <v>165</v>
      </c>
    </row>
    <row r="713" spans="1:65" s="14" customFormat="1" ht="11.25">
      <c r="B713" s="219"/>
      <c r="C713" s="220"/>
      <c r="D713" s="211" t="s">
        <v>173</v>
      </c>
      <c r="E713" s="221" t="s">
        <v>1</v>
      </c>
      <c r="F713" s="222" t="s">
        <v>1229</v>
      </c>
      <c r="G713" s="220"/>
      <c r="H713" s="223">
        <v>19.488</v>
      </c>
      <c r="I713" s="220"/>
      <c r="J713" s="220"/>
      <c r="K713" s="220"/>
      <c r="L713" s="224"/>
      <c r="M713" s="225"/>
      <c r="N713" s="226"/>
      <c r="O713" s="226"/>
      <c r="P713" s="226"/>
      <c r="Q713" s="226"/>
      <c r="R713" s="226"/>
      <c r="S713" s="226"/>
      <c r="T713" s="227"/>
      <c r="AT713" s="228" t="s">
        <v>173</v>
      </c>
      <c r="AU713" s="228" t="s">
        <v>94</v>
      </c>
      <c r="AV713" s="14" t="s">
        <v>94</v>
      </c>
      <c r="AW713" s="14" t="s">
        <v>29</v>
      </c>
      <c r="AX713" s="14" t="s">
        <v>73</v>
      </c>
      <c r="AY713" s="228" t="s">
        <v>165</v>
      </c>
    </row>
    <row r="714" spans="1:65" s="15" customFormat="1" ht="11.25">
      <c r="B714" s="229"/>
      <c r="C714" s="230"/>
      <c r="D714" s="211" t="s">
        <v>173</v>
      </c>
      <c r="E714" s="231" t="s">
        <v>1</v>
      </c>
      <c r="F714" s="232" t="s">
        <v>176</v>
      </c>
      <c r="G714" s="230"/>
      <c r="H714" s="233">
        <v>19.488</v>
      </c>
      <c r="I714" s="230"/>
      <c r="J714" s="230"/>
      <c r="K714" s="230"/>
      <c r="L714" s="234"/>
      <c r="M714" s="235"/>
      <c r="N714" s="236"/>
      <c r="O714" s="236"/>
      <c r="P714" s="236"/>
      <c r="Q714" s="236"/>
      <c r="R714" s="236"/>
      <c r="S714" s="236"/>
      <c r="T714" s="237"/>
      <c r="AT714" s="238" t="s">
        <v>173</v>
      </c>
      <c r="AU714" s="238" t="s">
        <v>94</v>
      </c>
      <c r="AV714" s="15" t="s">
        <v>171</v>
      </c>
      <c r="AW714" s="15" t="s">
        <v>29</v>
      </c>
      <c r="AX714" s="15" t="s">
        <v>81</v>
      </c>
      <c r="AY714" s="238" t="s">
        <v>165</v>
      </c>
    </row>
    <row r="715" spans="1:65" s="2" customFormat="1" ht="37.9" customHeight="1">
      <c r="A715" s="31"/>
      <c r="B715" s="32"/>
      <c r="C715" s="196" t="s">
        <v>1230</v>
      </c>
      <c r="D715" s="196" t="s">
        <v>167</v>
      </c>
      <c r="E715" s="197" t="s">
        <v>1231</v>
      </c>
      <c r="F715" s="198" t="s">
        <v>1232</v>
      </c>
      <c r="G715" s="199" t="s">
        <v>170</v>
      </c>
      <c r="H715" s="200">
        <v>3.7069999999999999</v>
      </c>
      <c r="I715" s="201">
        <v>35.229999999999997</v>
      </c>
      <c r="J715" s="201">
        <f>ROUND(I715*H715,2)</f>
        <v>130.6</v>
      </c>
      <c r="K715" s="202"/>
      <c r="L715" s="36"/>
      <c r="M715" s="203" t="s">
        <v>1</v>
      </c>
      <c r="N715" s="204" t="s">
        <v>39</v>
      </c>
      <c r="O715" s="205">
        <v>0.92200000000000004</v>
      </c>
      <c r="P715" s="205">
        <f>O715*H715</f>
        <v>3.4178540000000002</v>
      </c>
      <c r="Q715" s="205">
        <v>1.3440000000000001E-2</v>
      </c>
      <c r="R715" s="205">
        <f>Q715*H715</f>
        <v>4.9822079999999998E-2</v>
      </c>
      <c r="S715" s="205">
        <v>0</v>
      </c>
      <c r="T715" s="206">
        <f>S715*H715</f>
        <v>0</v>
      </c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R715" s="207" t="s">
        <v>257</v>
      </c>
      <c r="AT715" s="207" t="s">
        <v>167</v>
      </c>
      <c r="AU715" s="207" t="s">
        <v>94</v>
      </c>
      <c r="AY715" s="17" t="s">
        <v>165</v>
      </c>
      <c r="BE715" s="208">
        <f>IF(N715="základná",J715,0)</f>
        <v>0</v>
      </c>
      <c r="BF715" s="208">
        <f>IF(N715="znížená",J715,0)</f>
        <v>130.6</v>
      </c>
      <c r="BG715" s="208">
        <f>IF(N715="zákl. prenesená",J715,0)</f>
        <v>0</v>
      </c>
      <c r="BH715" s="208">
        <f>IF(N715="zníž. prenesená",J715,0)</f>
        <v>0</v>
      </c>
      <c r="BI715" s="208">
        <f>IF(N715="nulová",J715,0)</f>
        <v>0</v>
      </c>
      <c r="BJ715" s="17" t="s">
        <v>94</v>
      </c>
      <c r="BK715" s="208">
        <f>ROUND(I715*H715,2)</f>
        <v>130.6</v>
      </c>
      <c r="BL715" s="17" t="s">
        <v>257</v>
      </c>
      <c r="BM715" s="207" t="s">
        <v>1233</v>
      </c>
    </row>
    <row r="716" spans="1:65" s="13" customFormat="1" ht="11.25">
      <c r="B716" s="209"/>
      <c r="C716" s="210"/>
      <c r="D716" s="211" t="s">
        <v>173</v>
      </c>
      <c r="E716" s="212" t="s">
        <v>1</v>
      </c>
      <c r="F716" s="213" t="s">
        <v>1234</v>
      </c>
      <c r="G716" s="210"/>
      <c r="H716" s="212" t="s">
        <v>1</v>
      </c>
      <c r="I716" s="210"/>
      <c r="J716" s="210"/>
      <c r="K716" s="210"/>
      <c r="L716" s="214"/>
      <c r="M716" s="215"/>
      <c r="N716" s="216"/>
      <c r="O716" s="216"/>
      <c r="P716" s="216"/>
      <c r="Q716" s="216"/>
      <c r="R716" s="216"/>
      <c r="S716" s="216"/>
      <c r="T716" s="217"/>
      <c r="AT716" s="218" t="s">
        <v>173</v>
      </c>
      <c r="AU716" s="218" t="s">
        <v>94</v>
      </c>
      <c r="AV716" s="13" t="s">
        <v>81</v>
      </c>
      <c r="AW716" s="13" t="s">
        <v>29</v>
      </c>
      <c r="AX716" s="13" t="s">
        <v>73</v>
      </c>
      <c r="AY716" s="218" t="s">
        <v>165</v>
      </c>
    </row>
    <row r="717" spans="1:65" s="14" customFormat="1" ht="11.25">
      <c r="B717" s="219"/>
      <c r="C717" s="220"/>
      <c r="D717" s="211" t="s">
        <v>173</v>
      </c>
      <c r="E717" s="221" t="s">
        <v>1</v>
      </c>
      <c r="F717" s="222" t="s">
        <v>1235</v>
      </c>
      <c r="G717" s="220"/>
      <c r="H717" s="223">
        <v>3.7069999999999999</v>
      </c>
      <c r="I717" s="220"/>
      <c r="J717" s="220"/>
      <c r="K717" s="220"/>
      <c r="L717" s="224"/>
      <c r="M717" s="225"/>
      <c r="N717" s="226"/>
      <c r="O717" s="226"/>
      <c r="P717" s="226"/>
      <c r="Q717" s="226"/>
      <c r="R717" s="226"/>
      <c r="S717" s="226"/>
      <c r="T717" s="227"/>
      <c r="AT717" s="228" t="s">
        <v>173</v>
      </c>
      <c r="AU717" s="228" t="s">
        <v>94</v>
      </c>
      <c r="AV717" s="14" t="s">
        <v>94</v>
      </c>
      <c r="AW717" s="14" t="s">
        <v>29</v>
      </c>
      <c r="AX717" s="14" t="s">
        <v>73</v>
      </c>
      <c r="AY717" s="228" t="s">
        <v>165</v>
      </c>
    </row>
    <row r="718" spans="1:65" s="15" customFormat="1" ht="11.25">
      <c r="B718" s="229"/>
      <c r="C718" s="230"/>
      <c r="D718" s="211" t="s">
        <v>173</v>
      </c>
      <c r="E718" s="231" t="s">
        <v>1</v>
      </c>
      <c r="F718" s="232" t="s">
        <v>176</v>
      </c>
      <c r="G718" s="230"/>
      <c r="H718" s="233">
        <v>3.7069999999999999</v>
      </c>
      <c r="I718" s="230"/>
      <c r="J718" s="230"/>
      <c r="K718" s="230"/>
      <c r="L718" s="234"/>
      <c r="M718" s="235"/>
      <c r="N718" s="236"/>
      <c r="O718" s="236"/>
      <c r="P718" s="236"/>
      <c r="Q718" s="236"/>
      <c r="R718" s="236"/>
      <c r="S718" s="236"/>
      <c r="T718" s="237"/>
      <c r="AT718" s="238" t="s">
        <v>173</v>
      </c>
      <c r="AU718" s="238" t="s">
        <v>94</v>
      </c>
      <c r="AV718" s="15" t="s">
        <v>171</v>
      </c>
      <c r="AW718" s="15" t="s">
        <v>29</v>
      </c>
      <c r="AX718" s="15" t="s">
        <v>81</v>
      </c>
      <c r="AY718" s="238" t="s">
        <v>165</v>
      </c>
    </row>
    <row r="719" spans="1:65" s="2" customFormat="1" ht="24.2" customHeight="1">
      <c r="A719" s="31"/>
      <c r="B719" s="32"/>
      <c r="C719" s="196" t="s">
        <v>1236</v>
      </c>
      <c r="D719" s="196" t="s">
        <v>167</v>
      </c>
      <c r="E719" s="197" t="s">
        <v>1237</v>
      </c>
      <c r="F719" s="198" t="s">
        <v>1238</v>
      </c>
      <c r="G719" s="199" t="s">
        <v>170</v>
      </c>
      <c r="H719" s="200">
        <v>20.033999999999999</v>
      </c>
      <c r="I719" s="201">
        <v>24.07</v>
      </c>
      <c r="J719" s="201">
        <f>ROUND(I719*H719,2)</f>
        <v>482.22</v>
      </c>
      <c r="K719" s="202"/>
      <c r="L719" s="36"/>
      <c r="M719" s="203" t="s">
        <v>1</v>
      </c>
      <c r="N719" s="204" t="s">
        <v>39</v>
      </c>
      <c r="O719" s="205">
        <v>0.69799999999999995</v>
      </c>
      <c r="P719" s="205">
        <f>O719*H719</f>
        <v>13.983731999999998</v>
      </c>
      <c r="Q719" s="205">
        <v>1.6660000000000001E-2</v>
      </c>
      <c r="R719" s="205">
        <f>Q719*H719</f>
        <v>0.33376644</v>
      </c>
      <c r="S719" s="205">
        <v>0</v>
      </c>
      <c r="T719" s="206">
        <f>S719*H719</f>
        <v>0</v>
      </c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R719" s="207" t="s">
        <v>257</v>
      </c>
      <c r="AT719" s="207" t="s">
        <v>167</v>
      </c>
      <c r="AU719" s="207" t="s">
        <v>94</v>
      </c>
      <c r="AY719" s="17" t="s">
        <v>165</v>
      </c>
      <c r="BE719" s="208">
        <f>IF(N719="základná",J719,0)</f>
        <v>0</v>
      </c>
      <c r="BF719" s="208">
        <f>IF(N719="znížená",J719,0)</f>
        <v>482.22</v>
      </c>
      <c r="BG719" s="208">
        <f>IF(N719="zákl. prenesená",J719,0)</f>
        <v>0</v>
      </c>
      <c r="BH719" s="208">
        <f>IF(N719="zníž. prenesená",J719,0)</f>
        <v>0</v>
      </c>
      <c r="BI719" s="208">
        <f>IF(N719="nulová",J719,0)</f>
        <v>0</v>
      </c>
      <c r="BJ719" s="17" t="s">
        <v>94</v>
      </c>
      <c r="BK719" s="208">
        <f>ROUND(I719*H719,2)</f>
        <v>482.22</v>
      </c>
      <c r="BL719" s="17" t="s">
        <v>257</v>
      </c>
      <c r="BM719" s="207" t="s">
        <v>1239</v>
      </c>
    </row>
    <row r="720" spans="1:65" s="13" customFormat="1" ht="11.25">
      <c r="B720" s="209"/>
      <c r="C720" s="210"/>
      <c r="D720" s="211" t="s">
        <v>173</v>
      </c>
      <c r="E720" s="212" t="s">
        <v>1</v>
      </c>
      <c r="F720" s="213" t="s">
        <v>1240</v>
      </c>
      <c r="G720" s="210"/>
      <c r="H720" s="212" t="s">
        <v>1</v>
      </c>
      <c r="I720" s="210"/>
      <c r="J720" s="210"/>
      <c r="K720" s="210"/>
      <c r="L720" s="214"/>
      <c r="M720" s="215"/>
      <c r="N720" s="216"/>
      <c r="O720" s="216"/>
      <c r="P720" s="216"/>
      <c r="Q720" s="216"/>
      <c r="R720" s="216"/>
      <c r="S720" s="216"/>
      <c r="T720" s="217"/>
      <c r="AT720" s="218" t="s">
        <v>173</v>
      </c>
      <c r="AU720" s="218" t="s">
        <v>94</v>
      </c>
      <c r="AV720" s="13" t="s">
        <v>81</v>
      </c>
      <c r="AW720" s="13" t="s">
        <v>29</v>
      </c>
      <c r="AX720" s="13" t="s">
        <v>73</v>
      </c>
      <c r="AY720" s="218" t="s">
        <v>165</v>
      </c>
    </row>
    <row r="721" spans="1:65" s="14" customFormat="1" ht="11.25">
      <c r="B721" s="219"/>
      <c r="C721" s="220"/>
      <c r="D721" s="211" t="s">
        <v>173</v>
      </c>
      <c r="E721" s="221" t="s">
        <v>1</v>
      </c>
      <c r="F721" s="222" t="s">
        <v>1241</v>
      </c>
      <c r="G721" s="220"/>
      <c r="H721" s="223">
        <v>7.4290000000000003</v>
      </c>
      <c r="I721" s="220"/>
      <c r="J721" s="220"/>
      <c r="K721" s="220"/>
      <c r="L721" s="224"/>
      <c r="M721" s="225"/>
      <c r="N721" s="226"/>
      <c r="O721" s="226"/>
      <c r="P721" s="226"/>
      <c r="Q721" s="226"/>
      <c r="R721" s="226"/>
      <c r="S721" s="226"/>
      <c r="T721" s="227"/>
      <c r="AT721" s="228" t="s">
        <v>173</v>
      </c>
      <c r="AU721" s="228" t="s">
        <v>94</v>
      </c>
      <c r="AV721" s="14" t="s">
        <v>94</v>
      </c>
      <c r="AW721" s="14" t="s">
        <v>29</v>
      </c>
      <c r="AX721" s="14" t="s">
        <v>73</v>
      </c>
      <c r="AY721" s="228" t="s">
        <v>165</v>
      </c>
    </row>
    <row r="722" spans="1:65" s="14" customFormat="1" ht="11.25">
      <c r="B722" s="219"/>
      <c r="C722" s="220"/>
      <c r="D722" s="211" t="s">
        <v>173</v>
      </c>
      <c r="E722" s="221" t="s">
        <v>1</v>
      </c>
      <c r="F722" s="222" t="s">
        <v>1242</v>
      </c>
      <c r="G722" s="220"/>
      <c r="H722" s="223">
        <v>12.605</v>
      </c>
      <c r="I722" s="220"/>
      <c r="J722" s="220"/>
      <c r="K722" s="220"/>
      <c r="L722" s="224"/>
      <c r="M722" s="225"/>
      <c r="N722" s="226"/>
      <c r="O722" s="226"/>
      <c r="P722" s="226"/>
      <c r="Q722" s="226"/>
      <c r="R722" s="226"/>
      <c r="S722" s="226"/>
      <c r="T722" s="227"/>
      <c r="AT722" s="228" t="s">
        <v>173</v>
      </c>
      <c r="AU722" s="228" t="s">
        <v>94</v>
      </c>
      <c r="AV722" s="14" t="s">
        <v>94</v>
      </c>
      <c r="AW722" s="14" t="s">
        <v>29</v>
      </c>
      <c r="AX722" s="14" t="s">
        <v>73</v>
      </c>
      <c r="AY722" s="228" t="s">
        <v>165</v>
      </c>
    </row>
    <row r="723" spans="1:65" s="15" customFormat="1" ht="11.25">
      <c r="B723" s="229"/>
      <c r="C723" s="230"/>
      <c r="D723" s="211" t="s">
        <v>173</v>
      </c>
      <c r="E723" s="231" t="s">
        <v>1</v>
      </c>
      <c r="F723" s="232" t="s">
        <v>176</v>
      </c>
      <c r="G723" s="230"/>
      <c r="H723" s="233">
        <v>20.033999999999999</v>
      </c>
      <c r="I723" s="230"/>
      <c r="J723" s="230"/>
      <c r="K723" s="230"/>
      <c r="L723" s="234"/>
      <c r="M723" s="235"/>
      <c r="N723" s="236"/>
      <c r="O723" s="236"/>
      <c r="P723" s="236"/>
      <c r="Q723" s="236"/>
      <c r="R723" s="236"/>
      <c r="S723" s="236"/>
      <c r="T723" s="237"/>
      <c r="AT723" s="238" t="s">
        <v>173</v>
      </c>
      <c r="AU723" s="238" t="s">
        <v>94</v>
      </c>
      <c r="AV723" s="15" t="s">
        <v>171</v>
      </c>
      <c r="AW723" s="15" t="s">
        <v>29</v>
      </c>
      <c r="AX723" s="15" t="s">
        <v>81</v>
      </c>
      <c r="AY723" s="238" t="s">
        <v>165</v>
      </c>
    </row>
    <row r="724" spans="1:65" s="2" customFormat="1" ht="24.2" customHeight="1">
      <c r="A724" s="31"/>
      <c r="B724" s="32"/>
      <c r="C724" s="196" t="s">
        <v>1243</v>
      </c>
      <c r="D724" s="196" t="s">
        <v>167</v>
      </c>
      <c r="E724" s="197" t="s">
        <v>1244</v>
      </c>
      <c r="F724" s="198" t="s">
        <v>1245</v>
      </c>
      <c r="G724" s="199" t="s">
        <v>170</v>
      </c>
      <c r="H724" s="200">
        <v>13.986000000000001</v>
      </c>
      <c r="I724" s="201">
        <v>51.19</v>
      </c>
      <c r="J724" s="201">
        <f>ROUND(I724*H724,2)</f>
        <v>715.94</v>
      </c>
      <c r="K724" s="202"/>
      <c r="L724" s="36"/>
      <c r="M724" s="203" t="s">
        <v>1</v>
      </c>
      <c r="N724" s="204" t="s">
        <v>39</v>
      </c>
      <c r="O724" s="205">
        <v>1.0109999999999999</v>
      </c>
      <c r="P724" s="205">
        <f>O724*H724</f>
        <v>14.139845999999999</v>
      </c>
      <c r="Q724" s="205">
        <v>3.1660000000000001E-2</v>
      </c>
      <c r="R724" s="205">
        <f>Q724*H724</f>
        <v>0.44279676000000001</v>
      </c>
      <c r="S724" s="205">
        <v>0</v>
      </c>
      <c r="T724" s="206">
        <f>S724*H724</f>
        <v>0</v>
      </c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R724" s="207" t="s">
        <v>257</v>
      </c>
      <c r="AT724" s="207" t="s">
        <v>167</v>
      </c>
      <c r="AU724" s="207" t="s">
        <v>94</v>
      </c>
      <c r="AY724" s="17" t="s">
        <v>165</v>
      </c>
      <c r="BE724" s="208">
        <f>IF(N724="základná",J724,0)</f>
        <v>0</v>
      </c>
      <c r="BF724" s="208">
        <f>IF(N724="znížená",J724,0)</f>
        <v>715.94</v>
      </c>
      <c r="BG724" s="208">
        <f>IF(N724="zákl. prenesená",J724,0)</f>
        <v>0</v>
      </c>
      <c r="BH724" s="208">
        <f>IF(N724="zníž. prenesená",J724,0)</f>
        <v>0</v>
      </c>
      <c r="BI724" s="208">
        <f>IF(N724="nulová",J724,0)</f>
        <v>0</v>
      </c>
      <c r="BJ724" s="17" t="s">
        <v>94</v>
      </c>
      <c r="BK724" s="208">
        <f>ROUND(I724*H724,2)</f>
        <v>715.94</v>
      </c>
      <c r="BL724" s="17" t="s">
        <v>257</v>
      </c>
      <c r="BM724" s="207" t="s">
        <v>1246</v>
      </c>
    </row>
    <row r="725" spans="1:65" s="13" customFormat="1" ht="11.25">
      <c r="B725" s="209"/>
      <c r="C725" s="210"/>
      <c r="D725" s="211" t="s">
        <v>173</v>
      </c>
      <c r="E725" s="212" t="s">
        <v>1</v>
      </c>
      <c r="F725" s="213" t="s">
        <v>1097</v>
      </c>
      <c r="G725" s="210"/>
      <c r="H725" s="212" t="s">
        <v>1</v>
      </c>
      <c r="I725" s="210"/>
      <c r="J725" s="210"/>
      <c r="K725" s="210"/>
      <c r="L725" s="214"/>
      <c r="M725" s="215"/>
      <c r="N725" s="216"/>
      <c r="O725" s="216"/>
      <c r="P725" s="216"/>
      <c r="Q725" s="216"/>
      <c r="R725" s="216"/>
      <c r="S725" s="216"/>
      <c r="T725" s="217"/>
      <c r="AT725" s="218" t="s">
        <v>173</v>
      </c>
      <c r="AU725" s="218" t="s">
        <v>94</v>
      </c>
      <c r="AV725" s="13" t="s">
        <v>81</v>
      </c>
      <c r="AW725" s="13" t="s">
        <v>29</v>
      </c>
      <c r="AX725" s="13" t="s">
        <v>73</v>
      </c>
      <c r="AY725" s="218" t="s">
        <v>165</v>
      </c>
    </row>
    <row r="726" spans="1:65" s="14" customFormat="1" ht="11.25">
      <c r="B726" s="219"/>
      <c r="C726" s="220"/>
      <c r="D726" s="211" t="s">
        <v>173</v>
      </c>
      <c r="E726" s="221" t="s">
        <v>1</v>
      </c>
      <c r="F726" s="222" t="s">
        <v>1247</v>
      </c>
      <c r="G726" s="220"/>
      <c r="H726" s="223">
        <v>13.986000000000001</v>
      </c>
      <c r="I726" s="220"/>
      <c r="J726" s="220"/>
      <c r="K726" s="220"/>
      <c r="L726" s="224"/>
      <c r="M726" s="225"/>
      <c r="N726" s="226"/>
      <c r="O726" s="226"/>
      <c r="P726" s="226"/>
      <c r="Q726" s="226"/>
      <c r="R726" s="226"/>
      <c r="S726" s="226"/>
      <c r="T726" s="227"/>
      <c r="AT726" s="228" t="s">
        <v>173</v>
      </c>
      <c r="AU726" s="228" t="s">
        <v>94</v>
      </c>
      <c r="AV726" s="14" t="s">
        <v>94</v>
      </c>
      <c r="AW726" s="14" t="s">
        <v>29</v>
      </c>
      <c r="AX726" s="14" t="s">
        <v>73</v>
      </c>
      <c r="AY726" s="228" t="s">
        <v>165</v>
      </c>
    </row>
    <row r="727" spans="1:65" s="15" customFormat="1" ht="11.25">
      <c r="B727" s="229"/>
      <c r="C727" s="230"/>
      <c r="D727" s="211" t="s">
        <v>173</v>
      </c>
      <c r="E727" s="231" t="s">
        <v>1</v>
      </c>
      <c r="F727" s="232" t="s">
        <v>176</v>
      </c>
      <c r="G727" s="230"/>
      <c r="H727" s="233">
        <v>13.986000000000001</v>
      </c>
      <c r="I727" s="230"/>
      <c r="J727" s="230"/>
      <c r="K727" s="230"/>
      <c r="L727" s="234"/>
      <c r="M727" s="235"/>
      <c r="N727" s="236"/>
      <c r="O727" s="236"/>
      <c r="P727" s="236"/>
      <c r="Q727" s="236"/>
      <c r="R727" s="236"/>
      <c r="S727" s="236"/>
      <c r="T727" s="237"/>
      <c r="AT727" s="238" t="s">
        <v>173</v>
      </c>
      <c r="AU727" s="238" t="s">
        <v>94</v>
      </c>
      <c r="AV727" s="15" t="s">
        <v>171</v>
      </c>
      <c r="AW727" s="15" t="s">
        <v>29</v>
      </c>
      <c r="AX727" s="15" t="s">
        <v>81</v>
      </c>
      <c r="AY727" s="238" t="s">
        <v>165</v>
      </c>
    </row>
    <row r="728" spans="1:65" s="2" customFormat="1" ht="24.2" customHeight="1">
      <c r="A728" s="31"/>
      <c r="B728" s="32"/>
      <c r="C728" s="196" t="s">
        <v>1248</v>
      </c>
      <c r="D728" s="196" t="s">
        <v>167</v>
      </c>
      <c r="E728" s="197" t="s">
        <v>1249</v>
      </c>
      <c r="F728" s="198" t="s">
        <v>1250</v>
      </c>
      <c r="G728" s="199" t="s">
        <v>220</v>
      </c>
      <c r="H728" s="200">
        <v>352.35</v>
      </c>
      <c r="I728" s="201">
        <v>11.83</v>
      </c>
      <c r="J728" s="201">
        <f>ROUND(I728*H728,2)</f>
        <v>4168.3</v>
      </c>
      <c r="K728" s="202"/>
      <c r="L728" s="36"/>
      <c r="M728" s="203" t="s">
        <v>1</v>
      </c>
      <c r="N728" s="204" t="s">
        <v>39</v>
      </c>
      <c r="O728" s="205">
        <v>0.35199999999999998</v>
      </c>
      <c r="P728" s="205">
        <f>O728*H728</f>
        <v>124.02720000000001</v>
      </c>
      <c r="Q728" s="205">
        <v>0</v>
      </c>
      <c r="R728" s="205">
        <f>Q728*H728</f>
        <v>0</v>
      </c>
      <c r="S728" s="205">
        <v>0</v>
      </c>
      <c r="T728" s="206">
        <f>S728*H728</f>
        <v>0</v>
      </c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R728" s="207" t="s">
        <v>257</v>
      </c>
      <c r="AT728" s="207" t="s">
        <v>167</v>
      </c>
      <c r="AU728" s="207" t="s">
        <v>94</v>
      </c>
      <c r="AY728" s="17" t="s">
        <v>165</v>
      </c>
      <c r="BE728" s="208">
        <f>IF(N728="základná",J728,0)</f>
        <v>0</v>
      </c>
      <c r="BF728" s="208">
        <f>IF(N728="znížená",J728,0)</f>
        <v>4168.3</v>
      </c>
      <c r="BG728" s="208">
        <f>IF(N728="zákl. prenesená",J728,0)</f>
        <v>0</v>
      </c>
      <c r="BH728" s="208">
        <f>IF(N728="zníž. prenesená",J728,0)</f>
        <v>0</v>
      </c>
      <c r="BI728" s="208">
        <f>IF(N728="nulová",J728,0)</f>
        <v>0</v>
      </c>
      <c r="BJ728" s="17" t="s">
        <v>94</v>
      </c>
      <c r="BK728" s="208">
        <f>ROUND(I728*H728,2)</f>
        <v>4168.3</v>
      </c>
      <c r="BL728" s="17" t="s">
        <v>257</v>
      </c>
      <c r="BM728" s="207" t="s">
        <v>1251</v>
      </c>
    </row>
    <row r="729" spans="1:65" s="13" customFormat="1" ht="11.25">
      <c r="B729" s="209"/>
      <c r="C729" s="210"/>
      <c r="D729" s="211" t="s">
        <v>173</v>
      </c>
      <c r="E729" s="212" t="s">
        <v>1</v>
      </c>
      <c r="F729" s="213" t="s">
        <v>242</v>
      </c>
      <c r="G729" s="210"/>
      <c r="H729" s="212" t="s">
        <v>1</v>
      </c>
      <c r="I729" s="210"/>
      <c r="J729" s="210"/>
      <c r="K729" s="210"/>
      <c r="L729" s="214"/>
      <c r="M729" s="215"/>
      <c r="N729" s="216"/>
      <c r="O729" s="216"/>
      <c r="P729" s="216"/>
      <c r="Q729" s="216"/>
      <c r="R729" s="216"/>
      <c r="S729" s="216"/>
      <c r="T729" s="217"/>
      <c r="AT729" s="218" t="s">
        <v>173</v>
      </c>
      <c r="AU729" s="218" t="s">
        <v>94</v>
      </c>
      <c r="AV729" s="13" t="s">
        <v>81</v>
      </c>
      <c r="AW729" s="13" t="s">
        <v>29</v>
      </c>
      <c r="AX729" s="13" t="s">
        <v>73</v>
      </c>
      <c r="AY729" s="218" t="s">
        <v>165</v>
      </c>
    </row>
    <row r="730" spans="1:65" s="14" customFormat="1" ht="11.25">
      <c r="B730" s="219"/>
      <c r="C730" s="220"/>
      <c r="D730" s="211" t="s">
        <v>173</v>
      </c>
      <c r="E730" s="221" t="s">
        <v>1</v>
      </c>
      <c r="F730" s="222" t="s">
        <v>1252</v>
      </c>
      <c r="G730" s="220"/>
      <c r="H730" s="223">
        <v>352.35</v>
      </c>
      <c r="I730" s="220"/>
      <c r="J730" s="220"/>
      <c r="K730" s="220"/>
      <c r="L730" s="224"/>
      <c r="M730" s="225"/>
      <c r="N730" s="226"/>
      <c r="O730" s="226"/>
      <c r="P730" s="226"/>
      <c r="Q730" s="226"/>
      <c r="R730" s="226"/>
      <c r="S730" s="226"/>
      <c r="T730" s="227"/>
      <c r="AT730" s="228" t="s">
        <v>173</v>
      </c>
      <c r="AU730" s="228" t="s">
        <v>94</v>
      </c>
      <c r="AV730" s="14" t="s">
        <v>94</v>
      </c>
      <c r="AW730" s="14" t="s">
        <v>29</v>
      </c>
      <c r="AX730" s="14" t="s">
        <v>73</v>
      </c>
      <c r="AY730" s="228" t="s">
        <v>165</v>
      </c>
    </row>
    <row r="731" spans="1:65" s="15" customFormat="1" ht="11.25">
      <c r="B731" s="229"/>
      <c r="C731" s="230"/>
      <c r="D731" s="211" t="s">
        <v>173</v>
      </c>
      <c r="E731" s="231" t="s">
        <v>1</v>
      </c>
      <c r="F731" s="232" t="s">
        <v>176</v>
      </c>
      <c r="G731" s="230"/>
      <c r="H731" s="233">
        <v>352.35</v>
      </c>
      <c r="I731" s="230"/>
      <c r="J731" s="230"/>
      <c r="K731" s="230"/>
      <c r="L731" s="234"/>
      <c r="M731" s="235"/>
      <c r="N731" s="236"/>
      <c r="O731" s="236"/>
      <c r="P731" s="236"/>
      <c r="Q731" s="236"/>
      <c r="R731" s="236"/>
      <c r="S731" s="236"/>
      <c r="T731" s="237"/>
      <c r="AT731" s="238" t="s">
        <v>173</v>
      </c>
      <c r="AU731" s="238" t="s">
        <v>94</v>
      </c>
      <c r="AV731" s="15" t="s">
        <v>171</v>
      </c>
      <c r="AW731" s="15" t="s">
        <v>29</v>
      </c>
      <c r="AX731" s="15" t="s">
        <v>81</v>
      </c>
      <c r="AY731" s="238" t="s">
        <v>165</v>
      </c>
    </row>
    <row r="732" spans="1:65" s="2" customFormat="1" ht="24.2" customHeight="1">
      <c r="A732" s="31"/>
      <c r="B732" s="32"/>
      <c r="C732" s="243" t="s">
        <v>1253</v>
      </c>
      <c r="D732" s="243" t="s">
        <v>615</v>
      </c>
      <c r="E732" s="244" t="s">
        <v>1254</v>
      </c>
      <c r="F732" s="245" t="s">
        <v>1255</v>
      </c>
      <c r="G732" s="246" t="s">
        <v>170</v>
      </c>
      <c r="H732" s="247">
        <v>489.75299999999999</v>
      </c>
      <c r="I732" s="248">
        <v>29.95</v>
      </c>
      <c r="J732" s="248">
        <f>ROUND(I732*H732,2)</f>
        <v>14668.1</v>
      </c>
      <c r="K732" s="249"/>
      <c r="L732" s="250"/>
      <c r="M732" s="251" t="s">
        <v>1</v>
      </c>
      <c r="N732" s="252" t="s">
        <v>39</v>
      </c>
      <c r="O732" s="205">
        <v>0</v>
      </c>
      <c r="P732" s="205">
        <f>O732*H732</f>
        <v>0</v>
      </c>
      <c r="Q732" s="205">
        <v>0.02</v>
      </c>
      <c r="R732" s="205">
        <f>Q732*H732</f>
        <v>9.7950599999999994</v>
      </c>
      <c r="S732" s="205">
        <v>0</v>
      </c>
      <c r="T732" s="206">
        <f>S732*H732</f>
        <v>0</v>
      </c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R732" s="207" t="s">
        <v>358</v>
      </c>
      <c r="AT732" s="207" t="s">
        <v>615</v>
      </c>
      <c r="AU732" s="207" t="s">
        <v>94</v>
      </c>
      <c r="AY732" s="17" t="s">
        <v>165</v>
      </c>
      <c r="BE732" s="208">
        <f>IF(N732="základná",J732,0)</f>
        <v>0</v>
      </c>
      <c r="BF732" s="208">
        <f>IF(N732="znížená",J732,0)</f>
        <v>14668.1</v>
      </c>
      <c r="BG732" s="208">
        <f>IF(N732="zákl. prenesená",J732,0)</f>
        <v>0</v>
      </c>
      <c r="BH732" s="208">
        <f>IF(N732="zníž. prenesená",J732,0)</f>
        <v>0</v>
      </c>
      <c r="BI732" s="208">
        <f>IF(N732="nulová",J732,0)</f>
        <v>0</v>
      </c>
      <c r="BJ732" s="17" t="s">
        <v>94</v>
      </c>
      <c r="BK732" s="208">
        <f>ROUND(I732*H732,2)</f>
        <v>14668.1</v>
      </c>
      <c r="BL732" s="17" t="s">
        <v>257</v>
      </c>
      <c r="BM732" s="207" t="s">
        <v>1256</v>
      </c>
    </row>
    <row r="733" spans="1:65" s="13" customFormat="1" ht="11.25">
      <c r="B733" s="209"/>
      <c r="C733" s="210"/>
      <c r="D733" s="211" t="s">
        <v>173</v>
      </c>
      <c r="E733" s="212" t="s">
        <v>1</v>
      </c>
      <c r="F733" s="213" t="s">
        <v>242</v>
      </c>
      <c r="G733" s="210"/>
      <c r="H733" s="212" t="s">
        <v>1</v>
      </c>
      <c r="I733" s="210"/>
      <c r="J733" s="210"/>
      <c r="K733" s="210"/>
      <c r="L733" s="214"/>
      <c r="M733" s="215"/>
      <c r="N733" s="216"/>
      <c r="O733" s="216"/>
      <c r="P733" s="216"/>
      <c r="Q733" s="216"/>
      <c r="R733" s="216"/>
      <c r="S733" s="216"/>
      <c r="T733" s="217"/>
      <c r="AT733" s="218" t="s">
        <v>173</v>
      </c>
      <c r="AU733" s="218" t="s">
        <v>94</v>
      </c>
      <c r="AV733" s="13" t="s">
        <v>81</v>
      </c>
      <c r="AW733" s="13" t="s">
        <v>29</v>
      </c>
      <c r="AX733" s="13" t="s">
        <v>73</v>
      </c>
      <c r="AY733" s="218" t="s">
        <v>165</v>
      </c>
    </row>
    <row r="734" spans="1:65" s="14" customFormat="1" ht="11.25">
      <c r="B734" s="219"/>
      <c r="C734" s="220"/>
      <c r="D734" s="211" t="s">
        <v>173</v>
      </c>
      <c r="E734" s="221" t="s">
        <v>1</v>
      </c>
      <c r="F734" s="222" t="s">
        <v>1257</v>
      </c>
      <c r="G734" s="220"/>
      <c r="H734" s="223">
        <v>489.75299999999999</v>
      </c>
      <c r="I734" s="220"/>
      <c r="J734" s="220"/>
      <c r="K734" s="220"/>
      <c r="L734" s="224"/>
      <c r="M734" s="225"/>
      <c r="N734" s="226"/>
      <c r="O734" s="226"/>
      <c r="P734" s="226"/>
      <c r="Q734" s="226"/>
      <c r="R734" s="226"/>
      <c r="S734" s="226"/>
      <c r="T734" s="227"/>
      <c r="AT734" s="228" t="s">
        <v>173</v>
      </c>
      <c r="AU734" s="228" t="s">
        <v>94</v>
      </c>
      <c r="AV734" s="14" t="s">
        <v>94</v>
      </c>
      <c r="AW734" s="14" t="s">
        <v>29</v>
      </c>
      <c r="AX734" s="14" t="s">
        <v>73</v>
      </c>
      <c r="AY734" s="228" t="s">
        <v>165</v>
      </c>
    </row>
    <row r="735" spans="1:65" s="15" customFormat="1" ht="11.25">
      <c r="B735" s="229"/>
      <c r="C735" s="230"/>
      <c r="D735" s="211" t="s">
        <v>173</v>
      </c>
      <c r="E735" s="231" t="s">
        <v>1</v>
      </c>
      <c r="F735" s="232" t="s">
        <v>176</v>
      </c>
      <c r="G735" s="230"/>
      <c r="H735" s="233">
        <v>489.75299999999999</v>
      </c>
      <c r="I735" s="230"/>
      <c r="J735" s="230"/>
      <c r="K735" s="230"/>
      <c r="L735" s="234"/>
      <c r="M735" s="235"/>
      <c r="N735" s="236"/>
      <c r="O735" s="236"/>
      <c r="P735" s="236"/>
      <c r="Q735" s="236"/>
      <c r="R735" s="236"/>
      <c r="S735" s="236"/>
      <c r="T735" s="237"/>
      <c r="AT735" s="238" t="s">
        <v>173</v>
      </c>
      <c r="AU735" s="238" t="s">
        <v>94</v>
      </c>
      <c r="AV735" s="15" t="s">
        <v>171</v>
      </c>
      <c r="AW735" s="15" t="s">
        <v>29</v>
      </c>
      <c r="AX735" s="15" t="s">
        <v>81</v>
      </c>
      <c r="AY735" s="238" t="s">
        <v>165</v>
      </c>
    </row>
    <row r="736" spans="1:65" s="2" customFormat="1" ht="24.2" customHeight="1">
      <c r="A736" s="31"/>
      <c r="B736" s="32"/>
      <c r="C736" s="196" t="s">
        <v>1258</v>
      </c>
      <c r="D736" s="196" t="s">
        <v>167</v>
      </c>
      <c r="E736" s="197" t="s">
        <v>1259</v>
      </c>
      <c r="F736" s="198" t="s">
        <v>1260</v>
      </c>
      <c r="G736" s="199" t="s">
        <v>631</v>
      </c>
      <c r="H736" s="200">
        <v>476.43700000000001</v>
      </c>
      <c r="I736" s="201">
        <v>0.6</v>
      </c>
      <c r="J736" s="201">
        <f>ROUND(I736*H736,2)</f>
        <v>285.86</v>
      </c>
      <c r="K736" s="202"/>
      <c r="L736" s="36"/>
      <c r="M736" s="203" t="s">
        <v>1</v>
      </c>
      <c r="N736" s="204" t="s">
        <v>39</v>
      </c>
      <c r="O736" s="205">
        <v>0</v>
      </c>
      <c r="P736" s="205">
        <f>O736*H736</f>
        <v>0</v>
      </c>
      <c r="Q736" s="205">
        <v>0</v>
      </c>
      <c r="R736" s="205">
        <f>Q736*H736</f>
        <v>0</v>
      </c>
      <c r="S736" s="205">
        <v>0</v>
      </c>
      <c r="T736" s="206">
        <f>S736*H736</f>
        <v>0</v>
      </c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R736" s="207" t="s">
        <v>257</v>
      </c>
      <c r="AT736" s="207" t="s">
        <v>167</v>
      </c>
      <c r="AU736" s="207" t="s">
        <v>94</v>
      </c>
      <c r="AY736" s="17" t="s">
        <v>165</v>
      </c>
      <c r="BE736" s="208">
        <f>IF(N736="základná",J736,0)</f>
        <v>0</v>
      </c>
      <c r="BF736" s="208">
        <f>IF(N736="znížená",J736,0)</f>
        <v>285.86</v>
      </c>
      <c r="BG736" s="208">
        <f>IF(N736="zákl. prenesená",J736,0)</f>
        <v>0</v>
      </c>
      <c r="BH736" s="208">
        <f>IF(N736="zníž. prenesená",J736,0)</f>
        <v>0</v>
      </c>
      <c r="BI736" s="208">
        <f>IF(N736="nulová",J736,0)</f>
        <v>0</v>
      </c>
      <c r="BJ736" s="17" t="s">
        <v>94</v>
      </c>
      <c r="BK736" s="208">
        <f>ROUND(I736*H736,2)</f>
        <v>285.86</v>
      </c>
      <c r="BL736" s="17" t="s">
        <v>257</v>
      </c>
      <c r="BM736" s="207" t="s">
        <v>1261</v>
      </c>
    </row>
    <row r="737" spans="1:65" s="12" customFormat="1" ht="22.9" customHeight="1">
      <c r="B737" s="181"/>
      <c r="C737" s="182"/>
      <c r="D737" s="183" t="s">
        <v>72</v>
      </c>
      <c r="E737" s="194" t="s">
        <v>480</v>
      </c>
      <c r="F737" s="194" t="s">
        <v>481</v>
      </c>
      <c r="G737" s="182"/>
      <c r="H737" s="182"/>
      <c r="I737" s="182"/>
      <c r="J737" s="195">
        <f>BK737</f>
        <v>23660.71</v>
      </c>
      <c r="K737" s="182"/>
      <c r="L737" s="186"/>
      <c r="M737" s="187"/>
      <c r="N737" s="188"/>
      <c r="O737" s="188"/>
      <c r="P737" s="189">
        <f>SUM(P738:P785)</f>
        <v>430.26171199999993</v>
      </c>
      <c r="Q737" s="188"/>
      <c r="R737" s="189">
        <f>SUM(R738:R785)</f>
        <v>2.7614534399999999</v>
      </c>
      <c r="S737" s="188"/>
      <c r="T737" s="190">
        <f>SUM(T738:T785)</f>
        <v>0</v>
      </c>
      <c r="AR737" s="191" t="s">
        <v>94</v>
      </c>
      <c r="AT737" s="192" t="s">
        <v>72</v>
      </c>
      <c r="AU737" s="192" t="s">
        <v>81</v>
      </c>
      <c r="AY737" s="191" t="s">
        <v>165</v>
      </c>
      <c r="BK737" s="193">
        <f>SUM(BK738:BK785)</f>
        <v>23660.71</v>
      </c>
    </row>
    <row r="738" spans="1:65" s="2" customFormat="1" ht="24.2" customHeight="1">
      <c r="A738" s="31"/>
      <c r="B738" s="32"/>
      <c r="C738" s="196" t="s">
        <v>1262</v>
      </c>
      <c r="D738" s="196" t="s">
        <v>167</v>
      </c>
      <c r="E738" s="197" t="s">
        <v>1263</v>
      </c>
      <c r="F738" s="198" t="s">
        <v>1264</v>
      </c>
      <c r="G738" s="199" t="s">
        <v>170</v>
      </c>
      <c r="H738" s="200">
        <v>366.70299999999997</v>
      </c>
      <c r="I738" s="201">
        <v>35.06</v>
      </c>
      <c r="J738" s="201">
        <f>ROUND(I738*H738,2)</f>
        <v>12856.61</v>
      </c>
      <c r="K738" s="202"/>
      <c r="L738" s="36"/>
      <c r="M738" s="203" t="s">
        <v>1</v>
      </c>
      <c r="N738" s="204" t="s">
        <v>39</v>
      </c>
      <c r="O738" s="205">
        <v>0.625</v>
      </c>
      <c r="P738" s="205">
        <f>O738*H738</f>
        <v>229.18937499999998</v>
      </c>
      <c r="Q738" s="205">
        <v>5.3299999999999997E-3</v>
      </c>
      <c r="R738" s="205">
        <f>Q738*H738</f>
        <v>1.9545269899999997</v>
      </c>
      <c r="S738" s="205">
        <v>0</v>
      </c>
      <c r="T738" s="206">
        <f>S738*H738</f>
        <v>0</v>
      </c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R738" s="207" t="s">
        <v>257</v>
      </c>
      <c r="AT738" s="207" t="s">
        <v>167</v>
      </c>
      <c r="AU738" s="207" t="s">
        <v>94</v>
      </c>
      <c r="AY738" s="17" t="s">
        <v>165</v>
      </c>
      <c r="BE738" s="208">
        <f>IF(N738="základná",J738,0)</f>
        <v>0</v>
      </c>
      <c r="BF738" s="208">
        <f>IF(N738="znížená",J738,0)</f>
        <v>12856.61</v>
      </c>
      <c r="BG738" s="208">
        <f>IF(N738="zákl. prenesená",J738,0)</f>
        <v>0</v>
      </c>
      <c r="BH738" s="208">
        <f>IF(N738="zníž. prenesená",J738,0)</f>
        <v>0</v>
      </c>
      <c r="BI738" s="208">
        <f>IF(N738="nulová",J738,0)</f>
        <v>0</v>
      </c>
      <c r="BJ738" s="17" t="s">
        <v>94</v>
      </c>
      <c r="BK738" s="208">
        <f>ROUND(I738*H738,2)</f>
        <v>12856.61</v>
      </c>
      <c r="BL738" s="17" t="s">
        <v>257</v>
      </c>
      <c r="BM738" s="207" t="s">
        <v>1265</v>
      </c>
    </row>
    <row r="739" spans="1:65" s="13" customFormat="1" ht="11.25">
      <c r="B739" s="209"/>
      <c r="C739" s="210"/>
      <c r="D739" s="211" t="s">
        <v>173</v>
      </c>
      <c r="E739" s="212" t="s">
        <v>1</v>
      </c>
      <c r="F739" s="213" t="s">
        <v>242</v>
      </c>
      <c r="G739" s="210"/>
      <c r="H739" s="212" t="s">
        <v>1</v>
      </c>
      <c r="I739" s="210"/>
      <c r="J739" s="210"/>
      <c r="K739" s="210"/>
      <c r="L739" s="214"/>
      <c r="M739" s="215"/>
      <c r="N739" s="216"/>
      <c r="O739" s="216"/>
      <c r="P739" s="216"/>
      <c r="Q739" s="216"/>
      <c r="R739" s="216"/>
      <c r="S739" s="216"/>
      <c r="T739" s="217"/>
      <c r="AT739" s="218" t="s">
        <v>173</v>
      </c>
      <c r="AU739" s="218" t="s">
        <v>94</v>
      </c>
      <c r="AV739" s="13" t="s">
        <v>81</v>
      </c>
      <c r="AW739" s="13" t="s">
        <v>29</v>
      </c>
      <c r="AX739" s="13" t="s">
        <v>73</v>
      </c>
      <c r="AY739" s="218" t="s">
        <v>165</v>
      </c>
    </row>
    <row r="740" spans="1:65" s="14" customFormat="1" ht="11.25">
      <c r="B740" s="219"/>
      <c r="C740" s="220"/>
      <c r="D740" s="211" t="s">
        <v>173</v>
      </c>
      <c r="E740" s="221" t="s">
        <v>1</v>
      </c>
      <c r="F740" s="222" t="s">
        <v>1266</v>
      </c>
      <c r="G740" s="220"/>
      <c r="H740" s="223">
        <v>366.70299999999997</v>
      </c>
      <c r="I740" s="220"/>
      <c r="J740" s="220"/>
      <c r="K740" s="220"/>
      <c r="L740" s="224"/>
      <c r="M740" s="225"/>
      <c r="N740" s="226"/>
      <c r="O740" s="226"/>
      <c r="P740" s="226"/>
      <c r="Q740" s="226"/>
      <c r="R740" s="226"/>
      <c r="S740" s="226"/>
      <c r="T740" s="227"/>
      <c r="AT740" s="228" t="s">
        <v>173</v>
      </c>
      <c r="AU740" s="228" t="s">
        <v>94</v>
      </c>
      <c r="AV740" s="14" t="s">
        <v>94</v>
      </c>
      <c r="AW740" s="14" t="s">
        <v>29</v>
      </c>
      <c r="AX740" s="14" t="s">
        <v>73</v>
      </c>
      <c r="AY740" s="228" t="s">
        <v>165</v>
      </c>
    </row>
    <row r="741" spans="1:65" s="15" customFormat="1" ht="11.25">
      <c r="B741" s="229"/>
      <c r="C741" s="230"/>
      <c r="D741" s="211" t="s">
        <v>173</v>
      </c>
      <c r="E741" s="231" t="s">
        <v>1</v>
      </c>
      <c r="F741" s="232" t="s">
        <v>176</v>
      </c>
      <c r="G741" s="230"/>
      <c r="H741" s="233">
        <v>366.70299999999997</v>
      </c>
      <c r="I741" s="230"/>
      <c r="J741" s="230"/>
      <c r="K741" s="230"/>
      <c r="L741" s="234"/>
      <c r="M741" s="235"/>
      <c r="N741" s="236"/>
      <c r="O741" s="236"/>
      <c r="P741" s="236"/>
      <c r="Q741" s="236"/>
      <c r="R741" s="236"/>
      <c r="S741" s="236"/>
      <c r="T741" s="237"/>
      <c r="AT741" s="238" t="s">
        <v>173</v>
      </c>
      <c r="AU741" s="238" t="s">
        <v>94</v>
      </c>
      <c r="AV741" s="15" t="s">
        <v>171</v>
      </c>
      <c r="AW741" s="15" t="s">
        <v>29</v>
      </c>
      <c r="AX741" s="15" t="s">
        <v>81</v>
      </c>
      <c r="AY741" s="238" t="s">
        <v>165</v>
      </c>
    </row>
    <row r="742" spans="1:65" s="2" customFormat="1" ht="24.2" customHeight="1">
      <c r="A742" s="31"/>
      <c r="B742" s="32"/>
      <c r="C742" s="196" t="s">
        <v>1267</v>
      </c>
      <c r="D742" s="196" t="s">
        <v>167</v>
      </c>
      <c r="E742" s="197" t="s">
        <v>1268</v>
      </c>
      <c r="F742" s="198" t="s">
        <v>1269</v>
      </c>
      <c r="G742" s="199" t="s">
        <v>220</v>
      </c>
      <c r="H742" s="200">
        <v>13.34</v>
      </c>
      <c r="I742" s="201">
        <v>10.45</v>
      </c>
      <c r="J742" s="201">
        <f>ROUND(I742*H742,2)</f>
        <v>139.4</v>
      </c>
      <c r="K742" s="202"/>
      <c r="L742" s="36"/>
      <c r="M742" s="203" t="s">
        <v>1</v>
      </c>
      <c r="N742" s="204" t="s">
        <v>39</v>
      </c>
      <c r="O742" s="205">
        <v>0.10245</v>
      </c>
      <c r="P742" s="205">
        <f>O742*H742</f>
        <v>1.3666829999999999</v>
      </c>
      <c r="Q742" s="205">
        <v>1.085E-3</v>
      </c>
      <c r="R742" s="205">
        <f>Q742*H742</f>
        <v>1.44739E-2</v>
      </c>
      <c r="S742" s="205">
        <v>0</v>
      </c>
      <c r="T742" s="206">
        <f>S742*H742</f>
        <v>0</v>
      </c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R742" s="207" t="s">
        <v>257</v>
      </c>
      <c r="AT742" s="207" t="s">
        <v>167</v>
      </c>
      <c r="AU742" s="207" t="s">
        <v>94</v>
      </c>
      <c r="AY742" s="17" t="s">
        <v>165</v>
      </c>
      <c r="BE742" s="208">
        <f>IF(N742="základná",J742,0)</f>
        <v>0</v>
      </c>
      <c r="BF742" s="208">
        <f>IF(N742="znížená",J742,0)</f>
        <v>139.4</v>
      </c>
      <c r="BG742" s="208">
        <f>IF(N742="zákl. prenesená",J742,0)</f>
        <v>0</v>
      </c>
      <c r="BH742" s="208">
        <f>IF(N742="zníž. prenesená",J742,0)</f>
        <v>0</v>
      </c>
      <c r="BI742" s="208">
        <f>IF(N742="nulová",J742,0)</f>
        <v>0</v>
      </c>
      <c r="BJ742" s="17" t="s">
        <v>94</v>
      </c>
      <c r="BK742" s="208">
        <f>ROUND(I742*H742,2)</f>
        <v>139.4</v>
      </c>
      <c r="BL742" s="17" t="s">
        <v>257</v>
      </c>
      <c r="BM742" s="207" t="s">
        <v>1270</v>
      </c>
    </row>
    <row r="743" spans="1:65" s="2" customFormat="1" ht="24.2" customHeight="1">
      <c r="A743" s="31"/>
      <c r="B743" s="32"/>
      <c r="C743" s="196" t="s">
        <v>1271</v>
      </c>
      <c r="D743" s="196" t="s">
        <v>167</v>
      </c>
      <c r="E743" s="197" t="s">
        <v>1272</v>
      </c>
      <c r="F743" s="198" t="s">
        <v>1273</v>
      </c>
      <c r="G743" s="199" t="s">
        <v>220</v>
      </c>
      <c r="H743" s="200">
        <v>79.77</v>
      </c>
      <c r="I743" s="201">
        <v>7.71</v>
      </c>
      <c r="J743" s="201">
        <f>ROUND(I743*H743,2)</f>
        <v>615.03</v>
      </c>
      <c r="K743" s="202"/>
      <c r="L743" s="36"/>
      <c r="M743" s="203" t="s">
        <v>1</v>
      </c>
      <c r="N743" s="204" t="s">
        <v>39</v>
      </c>
      <c r="O743" s="205">
        <v>0.10100000000000001</v>
      </c>
      <c r="P743" s="205">
        <f>O743*H743</f>
        <v>8.0567700000000002</v>
      </c>
      <c r="Q743" s="205">
        <v>3.2000000000000003E-4</v>
      </c>
      <c r="R743" s="205">
        <f>Q743*H743</f>
        <v>2.5526400000000001E-2</v>
      </c>
      <c r="S743" s="205">
        <v>0</v>
      </c>
      <c r="T743" s="206">
        <f>S743*H743</f>
        <v>0</v>
      </c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R743" s="207" t="s">
        <v>257</v>
      </c>
      <c r="AT743" s="207" t="s">
        <v>167</v>
      </c>
      <c r="AU743" s="207" t="s">
        <v>94</v>
      </c>
      <c r="AY743" s="17" t="s">
        <v>165</v>
      </c>
      <c r="BE743" s="208">
        <f>IF(N743="základná",J743,0)</f>
        <v>0</v>
      </c>
      <c r="BF743" s="208">
        <f>IF(N743="znížená",J743,0)</f>
        <v>615.03</v>
      </c>
      <c r="BG743" s="208">
        <f>IF(N743="zákl. prenesená",J743,0)</f>
        <v>0</v>
      </c>
      <c r="BH743" s="208">
        <f>IF(N743="zníž. prenesená",J743,0)</f>
        <v>0</v>
      </c>
      <c r="BI743" s="208">
        <f>IF(N743="nulová",J743,0)</f>
        <v>0</v>
      </c>
      <c r="BJ743" s="17" t="s">
        <v>94</v>
      </c>
      <c r="BK743" s="208">
        <f>ROUND(I743*H743,2)</f>
        <v>615.03</v>
      </c>
      <c r="BL743" s="17" t="s">
        <v>257</v>
      </c>
      <c r="BM743" s="207" t="s">
        <v>1274</v>
      </c>
    </row>
    <row r="744" spans="1:65" s="13" customFormat="1" ht="11.25">
      <c r="B744" s="209"/>
      <c r="C744" s="210"/>
      <c r="D744" s="211" t="s">
        <v>173</v>
      </c>
      <c r="E744" s="212" t="s">
        <v>1</v>
      </c>
      <c r="F744" s="213" t="s">
        <v>242</v>
      </c>
      <c r="G744" s="210"/>
      <c r="H744" s="212" t="s">
        <v>1</v>
      </c>
      <c r="I744" s="210"/>
      <c r="J744" s="210"/>
      <c r="K744" s="210"/>
      <c r="L744" s="214"/>
      <c r="M744" s="215"/>
      <c r="N744" s="216"/>
      <c r="O744" s="216"/>
      <c r="P744" s="216"/>
      <c r="Q744" s="216"/>
      <c r="R744" s="216"/>
      <c r="S744" s="216"/>
      <c r="T744" s="217"/>
      <c r="AT744" s="218" t="s">
        <v>173</v>
      </c>
      <c r="AU744" s="218" t="s">
        <v>94</v>
      </c>
      <c r="AV744" s="13" t="s">
        <v>81</v>
      </c>
      <c r="AW744" s="13" t="s">
        <v>29</v>
      </c>
      <c r="AX744" s="13" t="s">
        <v>73</v>
      </c>
      <c r="AY744" s="218" t="s">
        <v>165</v>
      </c>
    </row>
    <row r="745" spans="1:65" s="14" customFormat="1" ht="11.25">
      <c r="B745" s="219"/>
      <c r="C745" s="220"/>
      <c r="D745" s="211" t="s">
        <v>173</v>
      </c>
      <c r="E745" s="221" t="s">
        <v>1</v>
      </c>
      <c r="F745" s="222" t="s">
        <v>1275</v>
      </c>
      <c r="G745" s="220"/>
      <c r="H745" s="223">
        <v>52.36</v>
      </c>
      <c r="I745" s="220"/>
      <c r="J745" s="220"/>
      <c r="K745" s="220"/>
      <c r="L745" s="224"/>
      <c r="M745" s="225"/>
      <c r="N745" s="226"/>
      <c r="O745" s="226"/>
      <c r="P745" s="226"/>
      <c r="Q745" s="226"/>
      <c r="R745" s="226"/>
      <c r="S745" s="226"/>
      <c r="T745" s="227"/>
      <c r="AT745" s="228" t="s">
        <v>173</v>
      </c>
      <c r="AU745" s="228" t="s">
        <v>94</v>
      </c>
      <c r="AV745" s="14" t="s">
        <v>94</v>
      </c>
      <c r="AW745" s="14" t="s">
        <v>29</v>
      </c>
      <c r="AX745" s="14" t="s">
        <v>73</v>
      </c>
      <c r="AY745" s="228" t="s">
        <v>165</v>
      </c>
    </row>
    <row r="746" spans="1:65" s="13" customFormat="1" ht="11.25">
      <c r="B746" s="209"/>
      <c r="C746" s="210"/>
      <c r="D746" s="211" t="s">
        <v>173</v>
      </c>
      <c r="E746" s="212" t="s">
        <v>1</v>
      </c>
      <c r="F746" s="213" t="s">
        <v>1276</v>
      </c>
      <c r="G746" s="210"/>
      <c r="H746" s="212" t="s">
        <v>1</v>
      </c>
      <c r="I746" s="210"/>
      <c r="J746" s="210"/>
      <c r="K746" s="210"/>
      <c r="L746" s="214"/>
      <c r="M746" s="215"/>
      <c r="N746" s="216"/>
      <c r="O746" s="216"/>
      <c r="P746" s="216"/>
      <c r="Q746" s="216"/>
      <c r="R746" s="216"/>
      <c r="S746" s="216"/>
      <c r="T746" s="217"/>
      <c r="AT746" s="218" t="s">
        <v>173</v>
      </c>
      <c r="AU746" s="218" t="s">
        <v>94</v>
      </c>
      <c r="AV746" s="13" t="s">
        <v>81</v>
      </c>
      <c r="AW746" s="13" t="s">
        <v>29</v>
      </c>
      <c r="AX746" s="13" t="s">
        <v>73</v>
      </c>
      <c r="AY746" s="218" t="s">
        <v>165</v>
      </c>
    </row>
    <row r="747" spans="1:65" s="14" customFormat="1" ht="11.25">
      <c r="B747" s="219"/>
      <c r="C747" s="220"/>
      <c r="D747" s="211" t="s">
        <v>173</v>
      </c>
      <c r="E747" s="221" t="s">
        <v>1</v>
      </c>
      <c r="F747" s="222" t="s">
        <v>1277</v>
      </c>
      <c r="G747" s="220"/>
      <c r="H747" s="223">
        <v>27.41</v>
      </c>
      <c r="I747" s="220"/>
      <c r="J747" s="220"/>
      <c r="K747" s="220"/>
      <c r="L747" s="224"/>
      <c r="M747" s="225"/>
      <c r="N747" s="226"/>
      <c r="O747" s="226"/>
      <c r="P747" s="226"/>
      <c r="Q747" s="226"/>
      <c r="R747" s="226"/>
      <c r="S747" s="226"/>
      <c r="T747" s="227"/>
      <c r="AT747" s="228" t="s">
        <v>173</v>
      </c>
      <c r="AU747" s="228" t="s">
        <v>94</v>
      </c>
      <c r="AV747" s="14" t="s">
        <v>94</v>
      </c>
      <c r="AW747" s="14" t="s">
        <v>29</v>
      </c>
      <c r="AX747" s="14" t="s">
        <v>73</v>
      </c>
      <c r="AY747" s="228" t="s">
        <v>165</v>
      </c>
    </row>
    <row r="748" spans="1:65" s="15" customFormat="1" ht="11.25">
      <c r="B748" s="229"/>
      <c r="C748" s="230"/>
      <c r="D748" s="211" t="s">
        <v>173</v>
      </c>
      <c r="E748" s="231" t="s">
        <v>1</v>
      </c>
      <c r="F748" s="232" t="s">
        <v>176</v>
      </c>
      <c r="G748" s="230"/>
      <c r="H748" s="233">
        <v>79.77</v>
      </c>
      <c r="I748" s="230"/>
      <c r="J748" s="230"/>
      <c r="K748" s="230"/>
      <c r="L748" s="234"/>
      <c r="M748" s="235"/>
      <c r="N748" s="236"/>
      <c r="O748" s="236"/>
      <c r="P748" s="236"/>
      <c r="Q748" s="236"/>
      <c r="R748" s="236"/>
      <c r="S748" s="236"/>
      <c r="T748" s="237"/>
      <c r="AT748" s="238" t="s">
        <v>173</v>
      </c>
      <c r="AU748" s="238" t="s">
        <v>94</v>
      </c>
      <c r="AV748" s="15" t="s">
        <v>171</v>
      </c>
      <c r="AW748" s="15" t="s">
        <v>29</v>
      </c>
      <c r="AX748" s="15" t="s">
        <v>81</v>
      </c>
      <c r="AY748" s="238" t="s">
        <v>165</v>
      </c>
    </row>
    <row r="749" spans="1:65" s="2" customFormat="1" ht="24.2" customHeight="1">
      <c r="A749" s="31"/>
      <c r="B749" s="32"/>
      <c r="C749" s="196" t="s">
        <v>1278</v>
      </c>
      <c r="D749" s="196" t="s">
        <v>167</v>
      </c>
      <c r="E749" s="197" t="s">
        <v>1279</v>
      </c>
      <c r="F749" s="198" t="s">
        <v>1280</v>
      </c>
      <c r="G749" s="199" t="s">
        <v>220</v>
      </c>
      <c r="H749" s="200">
        <v>52.36</v>
      </c>
      <c r="I749" s="201">
        <v>14.66</v>
      </c>
      <c r="J749" s="201">
        <f>ROUND(I749*H749,2)</f>
        <v>767.6</v>
      </c>
      <c r="K749" s="202"/>
      <c r="L749" s="36"/>
      <c r="M749" s="203" t="s">
        <v>1</v>
      </c>
      <c r="N749" s="204" t="s">
        <v>39</v>
      </c>
      <c r="O749" s="205">
        <v>0.223</v>
      </c>
      <c r="P749" s="205">
        <f>O749*H749</f>
        <v>11.67628</v>
      </c>
      <c r="Q749" s="205">
        <v>1.2999999999999999E-3</v>
      </c>
      <c r="R749" s="205">
        <f>Q749*H749</f>
        <v>6.806799999999999E-2</v>
      </c>
      <c r="S749" s="205">
        <v>0</v>
      </c>
      <c r="T749" s="206">
        <f>S749*H749</f>
        <v>0</v>
      </c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R749" s="207" t="s">
        <v>257</v>
      </c>
      <c r="AT749" s="207" t="s">
        <v>167</v>
      </c>
      <c r="AU749" s="207" t="s">
        <v>94</v>
      </c>
      <c r="AY749" s="17" t="s">
        <v>165</v>
      </c>
      <c r="BE749" s="208">
        <f>IF(N749="základná",J749,0)</f>
        <v>0</v>
      </c>
      <c r="BF749" s="208">
        <f>IF(N749="znížená",J749,0)</f>
        <v>767.6</v>
      </c>
      <c r="BG749" s="208">
        <f>IF(N749="zákl. prenesená",J749,0)</f>
        <v>0</v>
      </c>
      <c r="BH749" s="208">
        <f>IF(N749="zníž. prenesená",J749,0)</f>
        <v>0</v>
      </c>
      <c r="BI749" s="208">
        <f>IF(N749="nulová",J749,0)</f>
        <v>0</v>
      </c>
      <c r="BJ749" s="17" t="s">
        <v>94</v>
      </c>
      <c r="BK749" s="208">
        <f>ROUND(I749*H749,2)</f>
        <v>767.6</v>
      </c>
      <c r="BL749" s="17" t="s">
        <v>257</v>
      </c>
      <c r="BM749" s="207" t="s">
        <v>1281</v>
      </c>
    </row>
    <row r="750" spans="1:65" s="13" customFormat="1" ht="11.25">
      <c r="B750" s="209"/>
      <c r="C750" s="210"/>
      <c r="D750" s="211" t="s">
        <v>173</v>
      </c>
      <c r="E750" s="212" t="s">
        <v>1</v>
      </c>
      <c r="F750" s="213" t="s">
        <v>242</v>
      </c>
      <c r="G750" s="210"/>
      <c r="H750" s="212" t="s">
        <v>1</v>
      </c>
      <c r="I750" s="210"/>
      <c r="J750" s="210"/>
      <c r="K750" s="210"/>
      <c r="L750" s="214"/>
      <c r="M750" s="215"/>
      <c r="N750" s="216"/>
      <c r="O750" s="216"/>
      <c r="P750" s="216"/>
      <c r="Q750" s="216"/>
      <c r="R750" s="216"/>
      <c r="S750" s="216"/>
      <c r="T750" s="217"/>
      <c r="AT750" s="218" t="s">
        <v>173</v>
      </c>
      <c r="AU750" s="218" t="s">
        <v>94</v>
      </c>
      <c r="AV750" s="13" t="s">
        <v>81</v>
      </c>
      <c r="AW750" s="13" t="s">
        <v>29</v>
      </c>
      <c r="AX750" s="13" t="s">
        <v>73</v>
      </c>
      <c r="AY750" s="218" t="s">
        <v>165</v>
      </c>
    </row>
    <row r="751" spans="1:65" s="14" customFormat="1" ht="11.25">
      <c r="B751" s="219"/>
      <c r="C751" s="220"/>
      <c r="D751" s="211" t="s">
        <v>173</v>
      </c>
      <c r="E751" s="221" t="s">
        <v>1</v>
      </c>
      <c r="F751" s="222" t="s">
        <v>1275</v>
      </c>
      <c r="G751" s="220"/>
      <c r="H751" s="223">
        <v>52.36</v>
      </c>
      <c r="I751" s="220"/>
      <c r="J751" s="220"/>
      <c r="K751" s="220"/>
      <c r="L751" s="224"/>
      <c r="M751" s="225"/>
      <c r="N751" s="226"/>
      <c r="O751" s="226"/>
      <c r="P751" s="226"/>
      <c r="Q751" s="226"/>
      <c r="R751" s="226"/>
      <c r="S751" s="226"/>
      <c r="T751" s="227"/>
      <c r="AT751" s="228" t="s">
        <v>173</v>
      </c>
      <c r="AU751" s="228" t="s">
        <v>94</v>
      </c>
      <c r="AV751" s="14" t="s">
        <v>94</v>
      </c>
      <c r="AW751" s="14" t="s">
        <v>29</v>
      </c>
      <c r="AX751" s="14" t="s">
        <v>73</v>
      </c>
      <c r="AY751" s="228" t="s">
        <v>165</v>
      </c>
    </row>
    <row r="752" spans="1:65" s="15" customFormat="1" ht="11.25">
      <c r="B752" s="229"/>
      <c r="C752" s="230"/>
      <c r="D752" s="211" t="s">
        <v>173</v>
      </c>
      <c r="E752" s="231" t="s">
        <v>1</v>
      </c>
      <c r="F752" s="232" t="s">
        <v>176</v>
      </c>
      <c r="G752" s="230"/>
      <c r="H752" s="233">
        <v>52.36</v>
      </c>
      <c r="I752" s="230"/>
      <c r="J752" s="230"/>
      <c r="K752" s="230"/>
      <c r="L752" s="234"/>
      <c r="M752" s="235"/>
      <c r="N752" s="236"/>
      <c r="O752" s="236"/>
      <c r="P752" s="236"/>
      <c r="Q752" s="236"/>
      <c r="R752" s="236"/>
      <c r="S752" s="236"/>
      <c r="T752" s="237"/>
      <c r="AT752" s="238" t="s">
        <v>173</v>
      </c>
      <c r="AU752" s="238" t="s">
        <v>94</v>
      </c>
      <c r="AV752" s="15" t="s">
        <v>171</v>
      </c>
      <c r="AW752" s="15" t="s">
        <v>29</v>
      </c>
      <c r="AX752" s="15" t="s">
        <v>81</v>
      </c>
      <c r="AY752" s="238" t="s">
        <v>165</v>
      </c>
    </row>
    <row r="753" spans="1:65" s="2" customFormat="1" ht="24.2" customHeight="1">
      <c r="A753" s="31"/>
      <c r="B753" s="32"/>
      <c r="C753" s="196" t="s">
        <v>1282</v>
      </c>
      <c r="D753" s="196" t="s">
        <v>167</v>
      </c>
      <c r="E753" s="197" t="s">
        <v>1283</v>
      </c>
      <c r="F753" s="198" t="s">
        <v>1284</v>
      </c>
      <c r="G753" s="199" t="s">
        <v>220</v>
      </c>
      <c r="H753" s="200">
        <v>13.34</v>
      </c>
      <c r="I753" s="201">
        <v>9.4</v>
      </c>
      <c r="J753" s="201">
        <f>ROUND(I753*H753,2)</f>
        <v>125.4</v>
      </c>
      <c r="K753" s="202"/>
      <c r="L753" s="36"/>
      <c r="M753" s="203" t="s">
        <v>1</v>
      </c>
      <c r="N753" s="204" t="s">
        <v>39</v>
      </c>
      <c r="O753" s="205">
        <v>0.10299999999999999</v>
      </c>
      <c r="P753" s="205">
        <f>O753*H753</f>
        <v>1.37402</v>
      </c>
      <c r="Q753" s="205">
        <v>1.42E-3</v>
      </c>
      <c r="R753" s="205">
        <f>Q753*H753</f>
        <v>1.8942799999999999E-2</v>
      </c>
      <c r="S753" s="205">
        <v>0</v>
      </c>
      <c r="T753" s="206">
        <f>S753*H753</f>
        <v>0</v>
      </c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R753" s="207" t="s">
        <v>257</v>
      </c>
      <c r="AT753" s="207" t="s">
        <v>167</v>
      </c>
      <c r="AU753" s="207" t="s">
        <v>94</v>
      </c>
      <c r="AY753" s="17" t="s">
        <v>165</v>
      </c>
      <c r="BE753" s="208">
        <f>IF(N753="základná",J753,0)</f>
        <v>0</v>
      </c>
      <c r="BF753" s="208">
        <f>IF(N753="znížená",J753,0)</f>
        <v>125.4</v>
      </c>
      <c r="BG753" s="208">
        <f>IF(N753="zákl. prenesená",J753,0)</f>
        <v>0</v>
      </c>
      <c r="BH753" s="208">
        <f>IF(N753="zníž. prenesená",J753,0)</f>
        <v>0</v>
      </c>
      <c r="BI753" s="208">
        <f>IF(N753="nulová",J753,0)</f>
        <v>0</v>
      </c>
      <c r="BJ753" s="17" t="s">
        <v>94</v>
      </c>
      <c r="BK753" s="208">
        <f>ROUND(I753*H753,2)</f>
        <v>125.4</v>
      </c>
      <c r="BL753" s="17" t="s">
        <v>257</v>
      </c>
      <c r="BM753" s="207" t="s">
        <v>1285</v>
      </c>
    </row>
    <row r="754" spans="1:65" s="13" customFormat="1" ht="11.25">
      <c r="B754" s="209"/>
      <c r="C754" s="210"/>
      <c r="D754" s="211" t="s">
        <v>173</v>
      </c>
      <c r="E754" s="212" t="s">
        <v>1</v>
      </c>
      <c r="F754" s="213" t="s">
        <v>242</v>
      </c>
      <c r="G754" s="210"/>
      <c r="H754" s="212" t="s">
        <v>1</v>
      </c>
      <c r="I754" s="210"/>
      <c r="J754" s="210"/>
      <c r="K754" s="210"/>
      <c r="L754" s="214"/>
      <c r="M754" s="215"/>
      <c r="N754" s="216"/>
      <c r="O754" s="216"/>
      <c r="P754" s="216"/>
      <c r="Q754" s="216"/>
      <c r="R754" s="216"/>
      <c r="S754" s="216"/>
      <c r="T754" s="217"/>
      <c r="AT754" s="218" t="s">
        <v>173</v>
      </c>
      <c r="AU754" s="218" t="s">
        <v>94</v>
      </c>
      <c r="AV754" s="13" t="s">
        <v>81</v>
      </c>
      <c r="AW754" s="13" t="s">
        <v>29</v>
      </c>
      <c r="AX754" s="13" t="s">
        <v>73</v>
      </c>
      <c r="AY754" s="218" t="s">
        <v>165</v>
      </c>
    </row>
    <row r="755" spans="1:65" s="14" customFormat="1" ht="11.25">
      <c r="B755" s="219"/>
      <c r="C755" s="220"/>
      <c r="D755" s="211" t="s">
        <v>173</v>
      </c>
      <c r="E755" s="221" t="s">
        <v>1</v>
      </c>
      <c r="F755" s="222" t="s">
        <v>1286</v>
      </c>
      <c r="G755" s="220"/>
      <c r="H755" s="223">
        <v>13.34</v>
      </c>
      <c r="I755" s="220"/>
      <c r="J755" s="220"/>
      <c r="K755" s="220"/>
      <c r="L755" s="224"/>
      <c r="M755" s="225"/>
      <c r="N755" s="226"/>
      <c r="O755" s="226"/>
      <c r="P755" s="226"/>
      <c r="Q755" s="226"/>
      <c r="R755" s="226"/>
      <c r="S755" s="226"/>
      <c r="T755" s="227"/>
      <c r="AT755" s="228" t="s">
        <v>173</v>
      </c>
      <c r="AU755" s="228" t="s">
        <v>94</v>
      </c>
      <c r="AV755" s="14" t="s">
        <v>94</v>
      </c>
      <c r="AW755" s="14" t="s">
        <v>29</v>
      </c>
      <c r="AX755" s="14" t="s">
        <v>73</v>
      </c>
      <c r="AY755" s="228" t="s">
        <v>165</v>
      </c>
    </row>
    <row r="756" spans="1:65" s="15" customFormat="1" ht="11.25">
      <c r="B756" s="229"/>
      <c r="C756" s="230"/>
      <c r="D756" s="211" t="s">
        <v>173</v>
      </c>
      <c r="E756" s="231" t="s">
        <v>1</v>
      </c>
      <c r="F756" s="232" t="s">
        <v>176</v>
      </c>
      <c r="G756" s="230"/>
      <c r="H756" s="233">
        <v>13.34</v>
      </c>
      <c r="I756" s="230"/>
      <c r="J756" s="230"/>
      <c r="K756" s="230"/>
      <c r="L756" s="234"/>
      <c r="M756" s="235"/>
      <c r="N756" s="236"/>
      <c r="O756" s="236"/>
      <c r="P756" s="236"/>
      <c r="Q756" s="236"/>
      <c r="R756" s="236"/>
      <c r="S756" s="236"/>
      <c r="T756" s="237"/>
      <c r="AT756" s="238" t="s">
        <v>173</v>
      </c>
      <c r="AU756" s="238" t="s">
        <v>94</v>
      </c>
      <c r="AV756" s="15" t="s">
        <v>171</v>
      </c>
      <c r="AW756" s="15" t="s">
        <v>29</v>
      </c>
      <c r="AX756" s="15" t="s">
        <v>81</v>
      </c>
      <c r="AY756" s="238" t="s">
        <v>165</v>
      </c>
    </row>
    <row r="757" spans="1:65" s="2" customFormat="1" ht="24.2" customHeight="1">
      <c r="A757" s="31"/>
      <c r="B757" s="32"/>
      <c r="C757" s="196" t="s">
        <v>1287</v>
      </c>
      <c r="D757" s="196" t="s">
        <v>167</v>
      </c>
      <c r="E757" s="197" t="s">
        <v>1288</v>
      </c>
      <c r="F757" s="198" t="s">
        <v>1289</v>
      </c>
      <c r="G757" s="199" t="s">
        <v>220</v>
      </c>
      <c r="H757" s="200">
        <v>26.18</v>
      </c>
      <c r="I757" s="201">
        <v>20.6</v>
      </c>
      <c r="J757" s="201">
        <f>ROUND(I757*H757,2)</f>
        <v>539.30999999999995</v>
      </c>
      <c r="K757" s="202"/>
      <c r="L757" s="36"/>
      <c r="M757" s="203" t="s">
        <v>1</v>
      </c>
      <c r="N757" s="204" t="s">
        <v>39</v>
      </c>
      <c r="O757" s="205">
        <v>0.20499999999999999</v>
      </c>
      <c r="P757" s="205">
        <f>O757*H757</f>
        <v>5.3668999999999993</v>
      </c>
      <c r="Q757" s="205">
        <v>2.2499999999999998E-3</v>
      </c>
      <c r="R757" s="205">
        <f>Q757*H757</f>
        <v>5.8904999999999992E-2</v>
      </c>
      <c r="S757" s="205">
        <v>0</v>
      </c>
      <c r="T757" s="206">
        <f>S757*H757</f>
        <v>0</v>
      </c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R757" s="207" t="s">
        <v>257</v>
      </c>
      <c r="AT757" s="207" t="s">
        <v>167</v>
      </c>
      <c r="AU757" s="207" t="s">
        <v>94</v>
      </c>
      <c r="AY757" s="17" t="s">
        <v>165</v>
      </c>
      <c r="BE757" s="208">
        <f>IF(N757="základná",J757,0)</f>
        <v>0</v>
      </c>
      <c r="BF757" s="208">
        <f>IF(N757="znížená",J757,0)</f>
        <v>539.30999999999995</v>
      </c>
      <c r="BG757" s="208">
        <f>IF(N757="zákl. prenesená",J757,0)</f>
        <v>0</v>
      </c>
      <c r="BH757" s="208">
        <f>IF(N757="zníž. prenesená",J757,0)</f>
        <v>0</v>
      </c>
      <c r="BI757" s="208">
        <f>IF(N757="nulová",J757,0)</f>
        <v>0</v>
      </c>
      <c r="BJ757" s="17" t="s">
        <v>94</v>
      </c>
      <c r="BK757" s="208">
        <f>ROUND(I757*H757,2)</f>
        <v>539.30999999999995</v>
      </c>
      <c r="BL757" s="17" t="s">
        <v>257</v>
      </c>
      <c r="BM757" s="207" t="s">
        <v>1290</v>
      </c>
    </row>
    <row r="758" spans="1:65" s="13" customFormat="1" ht="11.25">
      <c r="B758" s="209"/>
      <c r="C758" s="210"/>
      <c r="D758" s="211" t="s">
        <v>173</v>
      </c>
      <c r="E758" s="212" t="s">
        <v>1</v>
      </c>
      <c r="F758" s="213" t="s">
        <v>242</v>
      </c>
      <c r="G758" s="210"/>
      <c r="H758" s="212" t="s">
        <v>1</v>
      </c>
      <c r="I758" s="210"/>
      <c r="J758" s="210"/>
      <c r="K758" s="210"/>
      <c r="L758" s="214"/>
      <c r="M758" s="215"/>
      <c r="N758" s="216"/>
      <c r="O758" s="216"/>
      <c r="P758" s="216"/>
      <c r="Q758" s="216"/>
      <c r="R758" s="216"/>
      <c r="S758" s="216"/>
      <c r="T758" s="217"/>
      <c r="AT758" s="218" t="s">
        <v>173</v>
      </c>
      <c r="AU758" s="218" t="s">
        <v>94</v>
      </c>
      <c r="AV758" s="13" t="s">
        <v>81</v>
      </c>
      <c r="AW758" s="13" t="s">
        <v>29</v>
      </c>
      <c r="AX758" s="13" t="s">
        <v>73</v>
      </c>
      <c r="AY758" s="218" t="s">
        <v>165</v>
      </c>
    </row>
    <row r="759" spans="1:65" s="14" customFormat="1" ht="11.25">
      <c r="B759" s="219"/>
      <c r="C759" s="220"/>
      <c r="D759" s="211" t="s">
        <v>173</v>
      </c>
      <c r="E759" s="221" t="s">
        <v>1</v>
      </c>
      <c r="F759" s="222" t="s">
        <v>1291</v>
      </c>
      <c r="G759" s="220"/>
      <c r="H759" s="223">
        <v>26.18</v>
      </c>
      <c r="I759" s="220"/>
      <c r="J759" s="220"/>
      <c r="K759" s="220"/>
      <c r="L759" s="224"/>
      <c r="M759" s="225"/>
      <c r="N759" s="226"/>
      <c r="O759" s="226"/>
      <c r="P759" s="226"/>
      <c r="Q759" s="226"/>
      <c r="R759" s="226"/>
      <c r="S759" s="226"/>
      <c r="T759" s="227"/>
      <c r="AT759" s="228" t="s">
        <v>173</v>
      </c>
      <c r="AU759" s="228" t="s">
        <v>94</v>
      </c>
      <c r="AV759" s="14" t="s">
        <v>94</v>
      </c>
      <c r="AW759" s="14" t="s">
        <v>29</v>
      </c>
      <c r="AX759" s="14" t="s">
        <v>73</v>
      </c>
      <c r="AY759" s="228" t="s">
        <v>165</v>
      </c>
    </row>
    <row r="760" spans="1:65" s="15" customFormat="1" ht="11.25">
      <c r="B760" s="229"/>
      <c r="C760" s="230"/>
      <c r="D760" s="211" t="s">
        <v>173</v>
      </c>
      <c r="E760" s="231" t="s">
        <v>1</v>
      </c>
      <c r="F760" s="232" t="s">
        <v>176</v>
      </c>
      <c r="G760" s="230"/>
      <c r="H760" s="233">
        <v>26.18</v>
      </c>
      <c r="I760" s="230"/>
      <c r="J760" s="230"/>
      <c r="K760" s="230"/>
      <c r="L760" s="234"/>
      <c r="M760" s="235"/>
      <c r="N760" s="236"/>
      <c r="O760" s="236"/>
      <c r="P760" s="236"/>
      <c r="Q760" s="236"/>
      <c r="R760" s="236"/>
      <c r="S760" s="236"/>
      <c r="T760" s="237"/>
      <c r="AT760" s="238" t="s">
        <v>173</v>
      </c>
      <c r="AU760" s="238" t="s">
        <v>94</v>
      </c>
      <c r="AV760" s="15" t="s">
        <v>171</v>
      </c>
      <c r="AW760" s="15" t="s">
        <v>29</v>
      </c>
      <c r="AX760" s="15" t="s">
        <v>81</v>
      </c>
      <c r="AY760" s="238" t="s">
        <v>165</v>
      </c>
    </row>
    <row r="761" spans="1:65" s="2" customFormat="1" ht="24.2" customHeight="1">
      <c r="A761" s="31"/>
      <c r="B761" s="32"/>
      <c r="C761" s="196" t="s">
        <v>1292</v>
      </c>
      <c r="D761" s="196" t="s">
        <v>167</v>
      </c>
      <c r="E761" s="197" t="s">
        <v>1293</v>
      </c>
      <c r="F761" s="198" t="s">
        <v>1294</v>
      </c>
      <c r="G761" s="199" t="s">
        <v>220</v>
      </c>
      <c r="H761" s="200">
        <v>81.14</v>
      </c>
      <c r="I761" s="201">
        <v>38.06</v>
      </c>
      <c r="J761" s="201">
        <f>ROUND(I761*H761,2)</f>
        <v>3088.19</v>
      </c>
      <c r="K761" s="202"/>
      <c r="L761" s="36"/>
      <c r="M761" s="203" t="s">
        <v>1</v>
      </c>
      <c r="N761" s="204" t="s">
        <v>39</v>
      </c>
      <c r="O761" s="205">
        <v>0.89500000000000002</v>
      </c>
      <c r="P761" s="205">
        <f>O761*H761</f>
        <v>72.6203</v>
      </c>
      <c r="Q761" s="205">
        <v>2.16E-3</v>
      </c>
      <c r="R761" s="205">
        <f>Q761*H761</f>
        <v>0.17526240000000001</v>
      </c>
      <c r="S761" s="205">
        <v>0</v>
      </c>
      <c r="T761" s="206">
        <f>S761*H761</f>
        <v>0</v>
      </c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R761" s="207" t="s">
        <v>257</v>
      </c>
      <c r="AT761" s="207" t="s">
        <v>167</v>
      </c>
      <c r="AU761" s="207" t="s">
        <v>94</v>
      </c>
      <c r="AY761" s="17" t="s">
        <v>165</v>
      </c>
      <c r="BE761" s="208">
        <f>IF(N761="základná",J761,0)</f>
        <v>0</v>
      </c>
      <c r="BF761" s="208">
        <f>IF(N761="znížená",J761,0)</f>
        <v>3088.19</v>
      </c>
      <c r="BG761" s="208">
        <f>IF(N761="zákl. prenesená",J761,0)</f>
        <v>0</v>
      </c>
      <c r="BH761" s="208">
        <f>IF(N761="zníž. prenesená",J761,0)</f>
        <v>0</v>
      </c>
      <c r="BI761" s="208">
        <f>IF(N761="nulová",J761,0)</f>
        <v>0</v>
      </c>
      <c r="BJ761" s="17" t="s">
        <v>94</v>
      </c>
      <c r="BK761" s="208">
        <f>ROUND(I761*H761,2)</f>
        <v>3088.19</v>
      </c>
      <c r="BL761" s="17" t="s">
        <v>257</v>
      </c>
      <c r="BM761" s="207" t="s">
        <v>1295</v>
      </c>
    </row>
    <row r="762" spans="1:65" s="13" customFormat="1" ht="11.25">
      <c r="B762" s="209"/>
      <c r="C762" s="210"/>
      <c r="D762" s="211" t="s">
        <v>173</v>
      </c>
      <c r="E762" s="212" t="s">
        <v>1</v>
      </c>
      <c r="F762" s="213" t="s">
        <v>242</v>
      </c>
      <c r="G762" s="210"/>
      <c r="H762" s="212" t="s">
        <v>1</v>
      </c>
      <c r="I762" s="210"/>
      <c r="J762" s="210"/>
      <c r="K762" s="210"/>
      <c r="L762" s="214"/>
      <c r="M762" s="215"/>
      <c r="N762" s="216"/>
      <c r="O762" s="216"/>
      <c r="P762" s="216"/>
      <c r="Q762" s="216"/>
      <c r="R762" s="216"/>
      <c r="S762" s="216"/>
      <c r="T762" s="217"/>
      <c r="AT762" s="218" t="s">
        <v>173</v>
      </c>
      <c r="AU762" s="218" t="s">
        <v>94</v>
      </c>
      <c r="AV762" s="13" t="s">
        <v>81</v>
      </c>
      <c r="AW762" s="13" t="s">
        <v>29</v>
      </c>
      <c r="AX762" s="13" t="s">
        <v>73</v>
      </c>
      <c r="AY762" s="218" t="s">
        <v>165</v>
      </c>
    </row>
    <row r="763" spans="1:65" s="14" customFormat="1" ht="11.25">
      <c r="B763" s="219"/>
      <c r="C763" s="220"/>
      <c r="D763" s="211" t="s">
        <v>173</v>
      </c>
      <c r="E763" s="221" t="s">
        <v>1</v>
      </c>
      <c r="F763" s="222" t="s">
        <v>1296</v>
      </c>
      <c r="G763" s="220"/>
      <c r="H763" s="223">
        <v>81.14</v>
      </c>
      <c r="I763" s="220"/>
      <c r="J763" s="220"/>
      <c r="K763" s="220"/>
      <c r="L763" s="224"/>
      <c r="M763" s="225"/>
      <c r="N763" s="226"/>
      <c r="O763" s="226"/>
      <c r="P763" s="226"/>
      <c r="Q763" s="226"/>
      <c r="R763" s="226"/>
      <c r="S763" s="226"/>
      <c r="T763" s="227"/>
      <c r="AT763" s="228" t="s">
        <v>173</v>
      </c>
      <c r="AU763" s="228" t="s">
        <v>94</v>
      </c>
      <c r="AV763" s="14" t="s">
        <v>94</v>
      </c>
      <c r="AW763" s="14" t="s">
        <v>29</v>
      </c>
      <c r="AX763" s="14" t="s">
        <v>73</v>
      </c>
      <c r="AY763" s="228" t="s">
        <v>165</v>
      </c>
    </row>
    <row r="764" spans="1:65" s="15" customFormat="1" ht="11.25">
      <c r="B764" s="229"/>
      <c r="C764" s="230"/>
      <c r="D764" s="211" t="s">
        <v>173</v>
      </c>
      <c r="E764" s="231" t="s">
        <v>1</v>
      </c>
      <c r="F764" s="232" t="s">
        <v>176</v>
      </c>
      <c r="G764" s="230"/>
      <c r="H764" s="233">
        <v>81.14</v>
      </c>
      <c r="I764" s="230"/>
      <c r="J764" s="230"/>
      <c r="K764" s="230"/>
      <c r="L764" s="234"/>
      <c r="M764" s="235"/>
      <c r="N764" s="236"/>
      <c r="O764" s="236"/>
      <c r="P764" s="236"/>
      <c r="Q764" s="236"/>
      <c r="R764" s="236"/>
      <c r="S764" s="236"/>
      <c r="T764" s="237"/>
      <c r="AT764" s="238" t="s">
        <v>173</v>
      </c>
      <c r="AU764" s="238" t="s">
        <v>94</v>
      </c>
      <c r="AV764" s="15" t="s">
        <v>171</v>
      </c>
      <c r="AW764" s="15" t="s">
        <v>29</v>
      </c>
      <c r="AX764" s="15" t="s">
        <v>81</v>
      </c>
      <c r="AY764" s="238" t="s">
        <v>165</v>
      </c>
    </row>
    <row r="765" spans="1:65" s="2" customFormat="1" ht="33" customHeight="1">
      <c r="A765" s="31"/>
      <c r="B765" s="32"/>
      <c r="C765" s="196" t="s">
        <v>1297</v>
      </c>
      <c r="D765" s="196" t="s">
        <v>167</v>
      </c>
      <c r="E765" s="197" t="s">
        <v>1298</v>
      </c>
      <c r="F765" s="198" t="s">
        <v>1299</v>
      </c>
      <c r="G765" s="199" t="s">
        <v>220</v>
      </c>
      <c r="H765" s="200">
        <v>31.49</v>
      </c>
      <c r="I765" s="201">
        <v>13.46</v>
      </c>
      <c r="J765" s="201">
        <f>ROUND(I765*H765,2)</f>
        <v>423.86</v>
      </c>
      <c r="K765" s="202"/>
      <c r="L765" s="36"/>
      <c r="M765" s="203" t="s">
        <v>1</v>
      </c>
      <c r="N765" s="204" t="s">
        <v>39</v>
      </c>
      <c r="O765" s="205">
        <v>0.39600000000000002</v>
      </c>
      <c r="P765" s="205">
        <f>O765*H765</f>
        <v>12.470039999999999</v>
      </c>
      <c r="Q765" s="205">
        <v>1.82E-3</v>
      </c>
      <c r="R765" s="205">
        <f>Q765*H765</f>
        <v>5.7311799999999996E-2</v>
      </c>
      <c r="S765" s="205">
        <v>0</v>
      </c>
      <c r="T765" s="206">
        <f>S765*H765</f>
        <v>0</v>
      </c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R765" s="207" t="s">
        <v>257</v>
      </c>
      <c r="AT765" s="207" t="s">
        <v>167</v>
      </c>
      <c r="AU765" s="207" t="s">
        <v>94</v>
      </c>
      <c r="AY765" s="17" t="s">
        <v>165</v>
      </c>
      <c r="BE765" s="208">
        <f>IF(N765="základná",J765,0)</f>
        <v>0</v>
      </c>
      <c r="BF765" s="208">
        <f>IF(N765="znížená",J765,0)</f>
        <v>423.86</v>
      </c>
      <c r="BG765" s="208">
        <f>IF(N765="zákl. prenesená",J765,0)</f>
        <v>0</v>
      </c>
      <c r="BH765" s="208">
        <f>IF(N765="zníž. prenesená",J765,0)</f>
        <v>0</v>
      </c>
      <c r="BI765" s="208">
        <f>IF(N765="nulová",J765,0)</f>
        <v>0</v>
      </c>
      <c r="BJ765" s="17" t="s">
        <v>94</v>
      </c>
      <c r="BK765" s="208">
        <f>ROUND(I765*H765,2)</f>
        <v>423.86</v>
      </c>
      <c r="BL765" s="17" t="s">
        <v>257</v>
      </c>
      <c r="BM765" s="207" t="s">
        <v>1300</v>
      </c>
    </row>
    <row r="766" spans="1:65" s="13" customFormat="1" ht="11.25">
      <c r="B766" s="209"/>
      <c r="C766" s="210"/>
      <c r="D766" s="211" t="s">
        <v>173</v>
      </c>
      <c r="E766" s="212" t="s">
        <v>1</v>
      </c>
      <c r="F766" s="213" t="s">
        <v>242</v>
      </c>
      <c r="G766" s="210"/>
      <c r="H766" s="212" t="s">
        <v>1</v>
      </c>
      <c r="I766" s="210"/>
      <c r="J766" s="210"/>
      <c r="K766" s="210"/>
      <c r="L766" s="214"/>
      <c r="M766" s="215"/>
      <c r="N766" s="216"/>
      <c r="O766" s="216"/>
      <c r="P766" s="216"/>
      <c r="Q766" s="216"/>
      <c r="R766" s="216"/>
      <c r="S766" s="216"/>
      <c r="T766" s="217"/>
      <c r="AT766" s="218" t="s">
        <v>173</v>
      </c>
      <c r="AU766" s="218" t="s">
        <v>94</v>
      </c>
      <c r="AV766" s="13" t="s">
        <v>81</v>
      </c>
      <c r="AW766" s="13" t="s">
        <v>29</v>
      </c>
      <c r="AX766" s="13" t="s">
        <v>73</v>
      </c>
      <c r="AY766" s="218" t="s">
        <v>165</v>
      </c>
    </row>
    <row r="767" spans="1:65" s="14" customFormat="1" ht="22.5">
      <c r="B767" s="219"/>
      <c r="C767" s="220"/>
      <c r="D767" s="211" t="s">
        <v>173</v>
      </c>
      <c r="E767" s="221" t="s">
        <v>1</v>
      </c>
      <c r="F767" s="222" t="s">
        <v>1301</v>
      </c>
      <c r="G767" s="220"/>
      <c r="H767" s="223">
        <v>31.49</v>
      </c>
      <c r="I767" s="220"/>
      <c r="J767" s="220"/>
      <c r="K767" s="220"/>
      <c r="L767" s="224"/>
      <c r="M767" s="225"/>
      <c r="N767" s="226"/>
      <c r="O767" s="226"/>
      <c r="P767" s="226"/>
      <c r="Q767" s="226"/>
      <c r="R767" s="226"/>
      <c r="S767" s="226"/>
      <c r="T767" s="227"/>
      <c r="AT767" s="228" t="s">
        <v>173</v>
      </c>
      <c r="AU767" s="228" t="s">
        <v>94</v>
      </c>
      <c r="AV767" s="14" t="s">
        <v>94</v>
      </c>
      <c r="AW767" s="14" t="s">
        <v>29</v>
      </c>
      <c r="AX767" s="14" t="s">
        <v>73</v>
      </c>
      <c r="AY767" s="228" t="s">
        <v>165</v>
      </c>
    </row>
    <row r="768" spans="1:65" s="15" customFormat="1" ht="11.25">
      <c r="B768" s="229"/>
      <c r="C768" s="230"/>
      <c r="D768" s="211" t="s">
        <v>173</v>
      </c>
      <c r="E768" s="231" t="s">
        <v>1</v>
      </c>
      <c r="F768" s="232" t="s">
        <v>176</v>
      </c>
      <c r="G768" s="230"/>
      <c r="H768" s="233">
        <v>31.49</v>
      </c>
      <c r="I768" s="230"/>
      <c r="J768" s="230"/>
      <c r="K768" s="230"/>
      <c r="L768" s="234"/>
      <c r="M768" s="235"/>
      <c r="N768" s="236"/>
      <c r="O768" s="236"/>
      <c r="P768" s="236"/>
      <c r="Q768" s="236"/>
      <c r="R768" s="236"/>
      <c r="S768" s="236"/>
      <c r="T768" s="237"/>
      <c r="AT768" s="238" t="s">
        <v>173</v>
      </c>
      <c r="AU768" s="238" t="s">
        <v>94</v>
      </c>
      <c r="AV768" s="15" t="s">
        <v>171</v>
      </c>
      <c r="AW768" s="15" t="s">
        <v>29</v>
      </c>
      <c r="AX768" s="15" t="s">
        <v>81</v>
      </c>
      <c r="AY768" s="238" t="s">
        <v>165</v>
      </c>
    </row>
    <row r="769" spans="1:65" s="2" customFormat="1" ht="33" customHeight="1">
      <c r="A769" s="31"/>
      <c r="B769" s="32"/>
      <c r="C769" s="196" t="s">
        <v>1302</v>
      </c>
      <c r="D769" s="196" t="s">
        <v>167</v>
      </c>
      <c r="E769" s="197" t="s">
        <v>1303</v>
      </c>
      <c r="F769" s="198" t="s">
        <v>1304</v>
      </c>
      <c r="G769" s="199" t="s">
        <v>220</v>
      </c>
      <c r="H769" s="200">
        <v>10.5</v>
      </c>
      <c r="I769" s="201">
        <v>20.03</v>
      </c>
      <c r="J769" s="201">
        <f>ROUND(I769*H769,2)</f>
        <v>210.32</v>
      </c>
      <c r="K769" s="202"/>
      <c r="L769" s="36"/>
      <c r="M769" s="203" t="s">
        <v>1</v>
      </c>
      <c r="N769" s="204" t="s">
        <v>39</v>
      </c>
      <c r="O769" s="205">
        <v>0.56999999999999995</v>
      </c>
      <c r="P769" s="205">
        <f>O769*H769</f>
        <v>5.9849999999999994</v>
      </c>
      <c r="Q769" s="205">
        <v>2.9099999999999998E-3</v>
      </c>
      <c r="R769" s="205">
        <f>Q769*H769</f>
        <v>3.0554999999999999E-2</v>
      </c>
      <c r="S769" s="205">
        <v>0</v>
      </c>
      <c r="T769" s="206">
        <f>S769*H769</f>
        <v>0</v>
      </c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R769" s="207" t="s">
        <v>257</v>
      </c>
      <c r="AT769" s="207" t="s">
        <v>167</v>
      </c>
      <c r="AU769" s="207" t="s">
        <v>94</v>
      </c>
      <c r="AY769" s="17" t="s">
        <v>165</v>
      </c>
      <c r="BE769" s="208">
        <f>IF(N769="základná",J769,0)</f>
        <v>0</v>
      </c>
      <c r="BF769" s="208">
        <f>IF(N769="znížená",J769,0)</f>
        <v>210.32</v>
      </c>
      <c r="BG769" s="208">
        <f>IF(N769="zákl. prenesená",J769,0)</f>
        <v>0</v>
      </c>
      <c r="BH769" s="208">
        <f>IF(N769="zníž. prenesená",J769,0)</f>
        <v>0</v>
      </c>
      <c r="BI769" s="208">
        <f>IF(N769="nulová",J769,0)</f>
        <v>0</v>
      </c>
      <c r="BJ769" s="17" t="s">
        <v>94</v>
      </c>
      <c r="BK769" s="208">
        <f>ROUND(I769*H769,2)</f>
        <v>210.32</v>
      </c>
      <c r="BL769" s="17" t="s">
        <v>257</v>
      </c>
      <c r="BM769" s="207" t="s">
        <v>1305</v>
      </c>
    </row>
    <row r="770" spans="1:65" s="13" customFormat="1" ht="11.25">
      <c r="B770" s="209"/>
      <c r="C770" s="210"/>
      <c r="D770" s="211" t="s">
        <v>173</v>
      </c>
      <c r="E770" s="212" t="s">
        <v>1</v>
      </c>
      <c r="F770" s="213" t="s">
        <v>242</v>
      </c>
      <c r="G770" s="210"/>
      <c r="H770" s="212" t="s">
        <v>1</v>
      </c>
      <c r="I770" s="210"/>
      <c r="J770" s="210"/>
      <c r="K770" s="210"/>
      <c r="L770" s="214"/>
      <c r="M770" s="215"/>
      <c r="N770" s="216"/>
      <c r="O770" s="216"/>
      <c r="P770" s="216"/>
      <c r="Q770" s="216"/>
      <c r="R770" s="216"/>
      <c r="S770" s="216"/>
      <c r="T770" s="217"/>
      <c r="AT770" s="218" t="s">
        <v>173</v>
      </c>
      <c r="AU770" s="218" t="s">
        <v>94</v>
      </c>
      <c r="AV770" s="13" t="s">
        <v>81</v>
      </c>
      <c r="AW770" s="13" t="s">
        <v>29</v>
      </c>
      <c r="AX770" s="13" t="s">
        <v>73</v>
      </c>
      <c r="AY770" s="218" t="s">
        <v>165</v>
      </c>
    </row>
    <row r="771" spans="1:65" s="14" customFormat="1" ht="11.25">
      <c r="B771" s="219"/>
      <c r="C771" s="220"/>
      <c r="D771" s="211" t="s">
        <v>173</v>
      </c>
      <c r="E771" s="221" t="s">
        <v>1</v>
      </c>
      <c r="F771" s="222" t="s">
        <v>1306</v>
      </c>
      <c r="G771" s="220"/>
      <c r="H771" s="223">
        <v>10.5</v>
      </c>
      <c r="I771" s="220"/>
      <c r="J771" s="220"/>
      <c r="K771" s="220"/>
      <c r="L771" s="224"/>
      <c r="M771" s="225"/>
      <c r="N771" s="226"/>
      <c r="O771" s="226"/>
      <c r="P771" s="226"/>
      <c r="Q771" s="226"/>
      <c r="R771" s="226"/>
      <c r="S771" s="226"/>
      <c r="T771" s="227"/>
      <c r="AT771" s="228" t="s">
        <v>173</v>
      </c>
      <c r="AU771" s="228" t="s">
        <v>94</v>
      </c>
      <c r="AV771" s="14" t="s">
        <v>94</v>
      </c>
      <c r="AW771" s="14" t="s">
        <v>29</v>
      </c>
      <c r="AX771" s="14" t="s">
        <v>73</v>
      </c>
      <c r="AY771" s="228" t="s">
        <v>165</v>
      </c>
    </row>
    <row r="772" spans="1:65" s="15" customFormat="1" ht="11.25">
      <c r="B772" s="229"/>
      <c r="C772" s="230"/>
      <c r="D772" s="211" t="s">
        <v>173</v>
      </c>
      <c r="E772" s="231" t="s">
        <v>1</v>
      </c>
      <c r="F772" s="232" t="s">
        <v>176</v>
      </c>
      <c r="G772" s="230"/>
      <c r="H772" s="233">
        <v>10.5</v>
      </c>
      <c r="I772" s="230"/>
      <c r="J772" s="230"/>
      <c r="K772" s="230"/>
      <c r="L772" s="234"/>
      <c r="M772" s="235"/>
      <c r="N772" s="236"/>
      <c r="O772" s="236"/>
      <c r="P772" s="236"/>
      <c r="Q772" s="236"/>
      <c r="R772" s="236"/>
      <c r="S772" s="236"/>
      <c r="T772" s="237"/>
      <c r="AT772" s="238" t="s">
        <v>173</v>
      </c>
      <c r="AU772" s="238" t="s">
        <v>94</v>
      </c>
      <c r="AV772" s="15" t="s">
        <v>171</v>
      </c>
      <c r="AW772" s="15" t="s">
        <v>29</v>
      </c>
      <c r="AX772" s="15" t="s">
        <v>81</v>
      </c>
      <c r="AY772" s="238" t="s">
        <v>165</v>
      </c>
    </row>
    <row r="773" spans="1:65" s="2" customFormat="1" ht="33" customHeight="1">
      <c r="A773" s="31"/>
      <c r="B773" s="32"/>
      <c r="C773" s="196" t="s">
        <v>1307</v>
      </c>
      <c r="D773" s="196" t="s">
        <v>167</v>
      </c>
      <c r="E773" s="197" t="s">
        <v>1308</v>
      </c>
      <c r="F773" s="198" t="s">
        <v>1309</v>
      </c>
      <c r="G773" s="199" t="s">
        <v>220</v>
      </c>
      <c r="H773" s="200">
        <v>30.722999999999999</v>
      </c>
      <c r="I773" s="201">
        <v>33.799999999999997</v>
      </c>
      <c r="J773" s="201">
        <f>ROUND(I773*H773,2)</f>
        <v>1038.44</v>
      </c>
      <c r="K773" s="202"/>
      <c r="L773" s="36"/>
      <c r="M773" s="203" t="s">
        <v>1</v>
      </c>
      <c r="N773" s="204" t="s">
        <v>39</v>
      </c>
      <c r="O773" s="205">
        <v>0.97399999999999998</v>
      </c>
      <c r="P773" s="205">
        <f>O773*H773</f>
        <v>29.924201999999998</v>
      </c>
      <c r="Q773" s="205">
        <v>5.1200000000000004E-3</v>
      </c>
      <c r="R773" s="205">
        <f>Q773*H773</f>
        <v>0.15730176000000001</v>
      </c>
      <c r="S773" s="205">
        <v>0</v>
      </c>
      <c r="T773" s="206">
        <f>S773*H773</f>
        <v>0</v>
      </c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R773" s="207" t="s">
        <v>257</v>
      </c>
      <c r="AT773" s="207" t="s">
        <v>167</v>
      </c>
      <c r="AU773" s="207" t="s">
        <v>94</v>
      </c>
      <c r="AY773" s="17" t="s">
        <v>165</v>
      </c>
      <c r="BE773" s="208">
        <f>IF(N773="základná",J773,0)</f>
        <v>0</v>
      </c>
      <c r="BF773" s="208">
        <f>IF(N773="znížená",J773,0)</f>
        <v>1038.44</v>
      </c>
      <c r="BG773" s="208">
        <f>IF(N773="zákl. prenesená",J773,0)</f>
        <v>0</v>
      </c>
      <c r="BH773" s="208">
        <f>IF(N773="zníž. prenesená",J773,0)</f>
        <v>0</v>
      </c>
      <c r="BI773" s="208">
        <f>IF(N773="nulová",J773,0)</f>
        <v>0</v>
      </c>
      <c r="BJ773" s="17" t="s">
        <v>94</v>
      </c>
      <c r="BK773" s="208">
        <f>ROUND(I773*H773,2)</f>
        <v>1038.44</v>
      </c>
      <c r="BL773" s="17" t="s">
        <v>257</v>
      </c>
      <c r="BM773" s="207" t="s">
        <v>1310</v>
      </c>
    </row>
    <row r="774" spans="1:65" s="13" customFormat="1" ht="11.25">
      <c r="B774" s="209"/>
      <c r="C774" s="210"/>
      <c r="D774" s="211" t="s">
        <v>173</v>
      </c>
      <c r="E774" s="212" t="s">
        <v>1</v>
      </c>
      <c r="F774" s="213" t="s">
        <v>242</v>
      </c>
      <c r="G774" s="210"/>
      <c r="H774" s="212" t="s">
        <v>1</v>
      </c>
      <c r="I774" s="210"/>
      <c r="J774" s="210"/>
      <c r="K774" s="210"/>
      <c r="L774" s="214"/>
      <c r="M774" s="215"/>
      <c r="N774" s="216"/>
      <c r="O774" s="216"/>
      <c r="P774" s="216"/>
      <c r="Q774" s="216"/>
      <c r="R774" s="216"/>
      <c r="S774" s="216"/>
      <c r="T774" s="217"/>
      <c r="AT774" s="218" t="s">
        <v>173</v>
      </c>
      <c r="AU774" s="218" t="s">
        <v>94</v>
      </c>
      <c r="AV774" s="13" t="s">
        <v>81</v>
      </c>
      <c r="AW774" s="13" t="s">
        <v>29</v>
      </c>
      <c r="AX774" s="13" t="s">
        <v>73</v>
      </c>
      <c r="AY774" s="218" t="s">
        <v>165</v>
      </c>
    </row>
    <row r="775" spans="1:65" s="14" customFormat="1" ht="11.25">
      <c r="B775" s="219"/>
      <c r="C775" s="220"/>
      <c r="D775" s="211" t="s">
        <v>173</v>
      </c>
      <c r="E775" s="221" t="s">
        <v>1</v>
      </c>
      <c r="F775" s="222" t="s">
        <v>1311</v>
      </c>
      <c r="G775" s="220"/>
      <c r="H775" s="223">
        <v>30.722999999999999</v>
      </c>
      <c r="I775" s="220"/>
      <c r="J775" s="220"/>
      <c r="K775" s="220"/>
      <c r="L775" s="224"/>
      <c r="M775" s="225"/>
      <c r="N775" s="226"/>
      <c r="O775" s="226"/>
      <c r="P775" s="226"/>
      <c r="Q775" s="226"/>
      <c r="R775" s="226"/>
      <c r="S775" s="226"/>
      <c r="T775" s="227"/>
      <c r="AT775" s="228" t="s">
        <v>173</v>
      </c>
      <c r="AU775" s="228" t="s">
        <v>94</v>
      </c>
      <c r="AV775" s="14" t="s">
        <v>94</v>
      </c>
      <c r="AW775" s="14" t="s">
        <v>29</v>
      </c>
      <c r="AX775" s="14" t="s">
        <v>73</v>
      </c>
      <c r="AY775" s="228" t="s">
        <v>165</v>
      </c>
    </row>
    <row r="776" spans="1:65" s="15" customFormat="1" ht="11.25">
      <c r="B776" s="229"/>
      <c r="C776" s="230"/>
      <c r="D776" s="211" t="s">
        <v>173</v>
      </c>
      <c r="E776" s="231" t="s">
        <v>1</v>
      </c>
      <c r="F776" s="232" t="s">
        <v>176</v>
      </c>
      <c r="G776" s="230"/>
      <c r="H776" s="233">
        <v>30.722999999999999</v>
      </c>
      <c r="I776" s="230"/>
      <c r="J776" s="230"/>
      <c r="K776" s="230"/>
      <c r="L776" s="234"/>
      <c r="M776" s="235"/>
      <c r="N776" s="236"/>
      <c r="O776" s="236"/>
      <c r="P776" s="236"/>
      <c r="Q776" s="236"/>
      <c r="R776" s="236"/>
      <c r="S776" s="236"/>
      <c r="T776" s="237"/>
      <c r="AT776" s="238" t="s">
        <v>173</v>
      </c>
      <c r="AU776" s="238" t="s">
        <v>94</v>
      </c>
      <c r="AV776" s="15" t="s">
        <v>171</v>
      </c>
      <c r="AW776" s="15" t="s">
        <v>29</v>
      </c>
      <c r="AX776" s="15" t="s">
        <v>81</v>
      </c>
      <c r="AY776" s="238" t="s">
        <v>165</v>
      </c>
    </row>
    <row r="777" spans="1:65" s="2" customFormat="1" ht="24.2" customHeight="1">
      <c r="A777" s="31"/>
      <c r="B777" s="32"/>
      <c r="C777" s="196" t="s">
        <v>1312</v>
      </c>
      <c r="D777" s="196" t="s">
        <v>167</v>
      </c>
      <c r="E777" s="197" t="s">
        <v>1313</v>
      </c>
      <c r="F777" s="198" t="s">
        <v>1314</v>
      </c>
      <c r="G777" s="199" t="s">
        <v>220</v>
      </c>
      <c r="H777" s="200">
        <v>54.61</v>
      </c>
      <c r="I777" s="201">
        <v>46.97</v>
      </c>
      <c r="J777" s="201">
        <f>ROUND(I777*H777,2)</f>
        <v>2565.0300000000002</v>
      </c>
      <c r="K777" s="202"/>
      <c r="L777" s="36"/>
      <c r="M777" s="203" t="s">
        <v>1</v>
      </c>
      <c r="N777" s="204" t="s">
        <v>39</v>
      </c>
      <c r="O777" s="205">
        <v>0.66100000000000003</v>
      </c>
      <c r="P777" s="205">
        <f>O777*H777</f>
        <v>36.097210000000004</v>
      </c>
      <c r="Q777" s="205">
        <v>2.8E-3</v>
      </c>
      <c r="R777" s="205">
        <f>Q777*H777</f>
        <v>0.15290799999999999</v>
      </c>
      <c r="S777" s="205">
        <v>0</v>
      </c>
      <c r="T777" s="206">
        <f>S777*H777</f>
        <v>0</v>
      </c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R777" s="207" t="s">
        <v>257</v>
      </c>
      <c r="AT777" s="207" t="s">
        <v>167</v>
      </c>
      <c r="AU777" s="207" t="s">
        <v>94</v>
      </c>
      <c r="AY777" s="17" t="s">
        <v>165</v>
      </c>
      <c r="BE777" s="208">
        <f>IF(N777="základná",J777,0)</f>
        <v>0</v>
      </c>
      <c r="BF777" s="208">
        <f>IF(N777="znížená",J777,0)</f>
        <v>2565.0300000000002</v>
      </c>
      <c r="BG777" s="208">
        <f>IF(N777="zákl. prenesená",J777,0)</f>
        <v>0</v>
      </c>
      <c r="BH777" s="208">
        <f>IF(N777="zníž. prenesená",J777,0)</f>
        <v>0</v>
      </c>
      <c r="BI777" s="208">
        <f>IF(N777="nulová",J777,0)</f>
        <v>0</v>
      </c>
      <c r="BJ777" s="17" t="s">
        <v>94</v>
      </c>
      <c r="BK777" s="208">
        <f>ROUND(I777*H777,2)</f>
        <v>2565.0300000000002</v>
      </c>
      <c r="BL777" s="17" t="s">
        <v>257</v>
      </c>
      <c r="BM777" s="207" t="s">
        <v>1315</v>
      </c>
    </row>
    <row r="778" spans="1:65" s="13" customFormat="1" ht="11.25">
      <c r="B778" s="209"/>
      <c r="C778" s="210"/>
      <c r="D778" s="211" t="s">
        <v>173</v>
      </c>
      <c r="E778" s="212" t="s">
        <v>1</v>
      </c>
      <c r="F778" s="213" t="s">
        <v>242</v>
      </c>
      <c r="G778" s="210"/>
      <c r="H778" s="212" t="s">
        <v>1</v>
      </c>
      <c r="I778" s="210"/>
      <c r="J778" s="210"/>
      <c r="K778" s="210"/>
      <c r="L778" s="214"/>
      <c r="M778" s="215"/>
      <c r="N778" s="216"/>
      <c r="O778" s="216"/>
      <c r="P778" s="216"/>
      <c r="Q778" s="216"/>
      <c r="R778" s="216"/>
      <c r="S778" s="216"/>
      <c r="T778" s="217"/>
      <c r="AT778" s="218" t="s">
        <v>173</v>
      </c>
      <c r="AU778" s="218" t="s">
        <v>94</v>
      </c>
      <c r="AV778" s="13" t="s">
        <v>81</v>
      </c>
      <c r="AW778" s="13" t="s">
        <v>29</v>
      </c>
      <c r="AX778" s="13" t="s">
        <v>73</v>
      </c>
      <c r="AY778" s="218" t="s">
        <v>165</v>
      </c>
    </row>
    <row r="779" spans="1:65" s="14" customFormat="1" ht="11.25">
      <c r="B779" s="219"/>
      <c r="C779" s="220"/>
      <c r="D779" s="211" t="s">
        <v>173</v>
      </c>
      <c r="E779" s="221" t="s">
        <v>1</v>
      </c>
      <c r="F779" s="222" t="s">
        <v>1316</v>
      </c>
      <c r="G779" s="220"/>
      <c r="H779" s="223">
        <v>54.61</v>
      </c>
      <c r="I779" s="220"/>
      <c r="J779" s="220"/>
      <c r="K779" s="220"/>
      <c r="L779" s="224"/>
      <c r="M779" s="225"/>
      <c r="N779" s="226"/>
      <c r="O779" s="226"/>
      <c r="P779" s="226"/>
      <c r="Q779" s="226"/>
      <c r="R779" s="226"/>
      <c r="S779" s="226"/>
      <c r="T779" s="227"/>
      <c r="AT779" s="228" t="s">
        <v>173</v>
      </c>
      <c r="AU779" s="228" t="s">
        <v>94</v>
      </c>
      <c r="AV779" s="14" t="s">
        <v>94</v>
      </c>
      <c r="AW779" s="14" t="s">
        <v>29</v>
      </c>
      <c r="AX779" s="14" t="s">
        <v>73</v>
      </c>
      <c r="AY779" s="228" t="s">
        <v>165</v>
      </c>
    </row>
    <row r="780" spans="1:65" s="15" customFormat="1" ht="11.25">
      <c r="B780" s="229"/>
      <c r="C780" s="230"/>
      <c r="D780" s="211" t="s">
        <v>173</v>
      </c>
      <c r="E780" s="231" t="s">
        <v>1</v>
      </c>
      <c r="F780" s="232" t="s">
        <v>176</v>
      </c>
      <c r="G780" s="230"/>
      <c r="H780" s="233">
        <v>54.61</v>
      </c>
      <c r="I780" s="230"/>
      <c r="J780" s="230"/>
      <c r="K780" s="230"/>
      <c r="L780" s="234"/>
      <c r="M780" s="235"/>
      <c r="N780" s="236"/>
      <c r="O780" s="236"/>
      <c r="P780" s="236"/>
      <c r="Q780" s="236"/>
      <c r="R780" s="236"/>
      <c r="S780" s="236"/>
      <c r="T780" s="237"/>
      <c r="AT780" s="238" t="s">
        <v>173</v>
      </c>
      <c r="AU780" s="238" t="s">
        <v>94</v>
      </c>
      <c r="AV780" s="15" t="s">
        <v>171</v>
      </c>
      <c r="AW780" s="15" t="s">
        <v>29</v>
      </c>
      <c r="AX780" s="15" t="s">
        <v>81</v>
      </c>
      <c r="AY780" s="238" t="s">
        <v>165</v>
      </c>
    </row>
    <row r="781" spans="1:65" s="2" customFormat="1" ht="24.2" customHeight="1">
      <c r="A781" s="31"/>
      <c r="B781" s="32"/>
      <c r="C781" s="196" t="s">
        <v>1317</v>
      </c>
      <c r="D781" s="196" t="s">
        <v>167</v>
      </c>
      <c r="E781" s="197" t="s">
        <v>1318</v>
      </c>
      <c r="F781" s="198" t="s">
        <v>1319</v>
      </c>
      <c r="G781" s="199" t="s">
        <v>170</v>
      </c>
      <c r="H781" s="200">
        <v>366.70299999999997</v>
      </c>
      <c r="I781" s="201">
        <v>2.35</v>
      </c>
      <c r="J781" s="201">
        <f>ROUND(I781*H781,2)</f>
        <v>861.75</v>
      </c>
      <c r="K781" s="202"/>
      <c r="L781" s="36"/>
      <c r="M781" s="203" t="s">
        <v>1</v>
      </c>
      <c r="N781" s="204" t="s">
        <v>39</v>
      </c>
      <c r="O781" s="205">
        <v>4.3999999999999997E-2</v>
      </c>
      <c r="P781" s="205">
        <f>O781*H781</f>
        <v>16.134931999999999</v>
      </c>
      <c r="Q781" s="205">
        <v>1.2999999999999999E-4</v>
      </c>
      <c r="R781" s="205">
        <f>Q781*H781</f>
        <v>4.7671389999999994E-2</v>
      </c>
      <c r="S781" s="205">
        <v>0</v>
      </c>
      <c r="T781" s="206">
        <f>S781*H781</f>
        <v>0</v>
      </c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R781" s="207" t="s">
        <v>257</v>
      </c>
      <c r="AT781" s="207" t="s">
        <v>167</v>
      </c>
      <c r="AU781" s="207" t="s">
        <v>94</v>
      </c>
      <c r="AY781" s="17" t="s">
        <v>165</v>
      </c>
      <c r="BE781" s="208">
        <f>IF(N781="základná",J781,0)</f>
        <v>0</v>
      </c>
      <c r="BF781" s="208">
        <f>IF(N781="znížená",J781,0)</f>
        <v>861.75</v>
      </c>
      <c r="BG781" s="208">
        <f>IF(N781="zákl. prenesená",J781,0)</f>
        <v>0</v>
      </c>
      <c r="BH781" s="208">
        <f>IF(N781="zníž. prenesená",J781,0)</f>
        <v>0</v>
      </c>
      <c r="BI781" s="208">
        <f>IF(N781="nulová",J781,0)</f>
        <v>0</v>
      </c>
      <c r="BJ781" s="17" t="s">
        <v>94</v>
      </c>
      <c r="BK781" s="208">
        <f>ROUND(I781*H781,2)</f>
        <v>861.75</v>
      </c>
      <c r="BL781" s="17" t="s">
        <v>257</v>
      </c>
      <c r="BM781" s="207" t="s">
        <v>1320</v>
      </c>
    </row>
    <row r="782" spans="1:65" s="13" customFormat="1" ht="11.25">
      <c r="B782" s="209"/>
      <c r="C782" s="210"/>
      <c r="D782" s="211" t="s">
        <v>173</v>
      </c>
      <c r="E782" s="212" t="s">
        <v>1</v>
      </c>
      <c r="F782" s="213" t="s">
        <v>242</v>
      </c>
      <c r="G782" s="210"/>
      <c r="H782" s="212" t="s">
        <v>1</v>
      </c>
      <c r="I782" s="210"/>
      <c r="J782" s="210"/>
      <c r="K782" s="210"/>
      <c r="L782" s="214"/>
      <c r="M782" s="215"/>
      <c r="N782" s="216"/>
      <c r="O782" s="216"/>
      <c r="P782" s="216"/>
      <c r="Q782" s="216"/>
      <c r="R782" s="216"/>
      <c r="S782" s="216"/>
      <c r="T782" s="217"/>
      <c r="AT782" s="218" t="s">
        <v>173</v>
      </c>
      <c r="AU782" s="218" t="s">
        <v>94</v>
      </c>
      <c r="AV782" s="13" t="s">
        <v>81</v>
      </c>
      <c r="AW782" s="13" t="s">
        <v>29</v>
      </c>
      <c r="AX782" s="13" t="s">
        <v>73</v>
      </c>
      <c r="AY782" s="218" t="s">
        <v>165</v>
      </c>
    </row>
    <row r="783" spans="1:65" s="14" customFormat="1" ht="11.25">
      <c r="B783" s="219"/>
      <c r="C783" s="220"/>
      <c r="D783" s="211" t="s">
        <v>173</v>
      </c>
      <c r="E783" s="221" t="s">
        <v>1</v>
      </c>
      <c r="F783" s="222" t="s">
        <v>1266</v>
      </c>
      <c r="G783" s="220"/>
      <c r="H783" s="223">
        <v>366.70299999999997</v>
      </c>
      <c r="I783" s="220"/>
      <c r="J783" s="220"/>
      <c r="K783" s="220"/>
      <c r="L783" s="224"/>
      <c r="M783" s="225"/>
      <c r="N783" s="226"/>
      <c r="O783" s="226"/>
      <c r="P783" s="226"/>
      <c r="Q783" s="226"/>
      <c r="R783" s="226"/>
      <c r="S783" s="226"/>
      <c r="T783" s="227"/>
      <c r="AT783" s="228" t="s">
        <v>173</v>
      </c>
      <c r="AU783" s="228" t="s">
        <v>94</v>
      </c>
      <c r="AV783" s="14" t="s">
        <v>94</v>
      </c>
      <c r="AW783" s="14" t="s">
        <v>29</v>
      </c>
      <c r="AX783" s="14" t="s">
        <v>73</v>
      </c>
      <c r="AY783" s="228" t="s">
        <v>165</v>
      </c>
    </row>
    <row r="784" spans="1:65" s="15" customFormat="1" ht="11.25">
      <c r="B784" s="229"/>
      <c r="C784" s="230"/>
      <c r="D784" s="211" t="s">
        <v>173</v>
      </c>
      <c r="E784" s="231" t="s">
        <v>1</v>
      </c>
      <c r="F784" s="232" t="s">
        <v>176</v>
      </c>
      <c r="G784" s="230"/>
      <c r="H784" s="233">
        <v>366.70299999999997</v>
      </c>
      <c r="I784" s="230"/>
      <c r="J784" s="230"/>
      <c r="K784" s="230"/>
      <c r="L784" s="234"/>
      <c r="M784" s="235"/>
      <c r="N784" s="236"/>
      <c r="O784" s="236"/>
      <c r="P784" s="236"/>
      <c r="Q784" s="236"/>
      <c r="R784" s="236"/>
      <c r="S784" s="236"/>
      <c r="T784" s="237"/>
      <c r="AT784" s="238" t="s">
        <v>173</v>
      </c>
      <c r="AU784" s="238" t="s">
        <v>94</v>
      </c>
      <c r="AV784" s="15" t="s">
        <v>171</v>
      </c>
      <c r="AW784" s="15" t="s">
        <v>29</v>
      </c>
      <c r="AX784" s="15" t="s">
        <v>81</v>
      </c>
      <c r="AY784" s="238" t="s">
        <v>165</v>
      </c>
    </row>
    <row r="785" spans="1:65" s="2" customFormat="1" ht="24.2" customHeight="1">
      <c r="A785" s="31"/>
      <c r="B785" s="32"/>
      <c r="C785" s="196" t="s">
        <v>1321</v>
      </c>
      <c r="D785" s="196" t="s">
        <v>167</v>
      </c>
      <c r="E785" s="197" t="s">
        <v>1322</v>
      </c>
      <c r="F785" s="198" t="s">
        <v>1323</v>
      </c>
      <c r="G785" s="199" t="s">
        <v>631</v>
      </c>
      <c r="H785" s="200">
        <v>232.309</v>
      </c>
      <c r="I785" s="201">
        <v>1.85</v>
      </c>
      <c r="J785" s="201">
        <f>ROUND(I785*H785,2)</f>
        <v>429.77</v>
      </c>
      <c r="K785" s="202"/>
      <c r="L785" s="36"/>
      <c r="M785" s="203" t="s">
        <v>1</v>
      </c>
      <c r="N785" s="204" t="s">
        <v>39</v>
      </c>
      <c r="O785" s="205">
        <v>0</v>
      </c>
      <c r="P785" s="205">
        <f>O785*H785</f>
        <v>0</v>
      </c>
      <c r="Q785" s="205">
        <v>0</v>
      </c>
      <c r="R785" s="205">
        <f>Q785*H785</f>
        <v>0</v>
      </c>
      <c r="S785" s="205">
        <v>0</v>
      </c>
      <c r="T785" s="206">
        <f>S785*H785</f>
        <v>0</v>
      </c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R785" s="207" t="s">
        <v>257</v>
      </c>
      <c r="AT785" s="207" t="s">
        <v>167</v>
      </c>
      <c r="AU785" s="207" t="s">
        <v>94</v>
      </c>
      <c r="AY785" s="17" t="s">
        <v>165</v>
      </c>
      <c r="BE785" s="208">
        <f>IF(N785="základná",J785,0)</f>
        <v>0</v>
      </c>
      <c r="BF785" s="208">
        <f>IF(N785="znížená",J785,0)</f>
        <v>429.77</v>
      </c>
      <c r="BG785" s="208">
        <f>IF(N785="zákl. prenesená",J785,0)</f>
        <v>0</v>
      </c>
      <c r="BH785" s="208">
        <f>IF(N785="zníž. prenesená",J785,0)</f>
        <v>0</v>
      </c>
      <c r="BI785" s="208">
        <f>IF(N785="nulová",J785,0)</f>
        <v>0</v>
      </c>
      <c r="BJ785" s="17" t="s">
        <v>94</v>
      </c>
      <c r="BK785" s="208">
        <f>ROUND(I785*H785,2)</f>
        <v>429.77</v>
      </c>
      <c r="BL785" s="17" t="s">
        <v>257</v>
      </c>
      <c r="BM785" s="207" t="s">
        <v>1324</v>
      </c>
    </row>
    <row r="786" spans="1:65" s="12" customFormat="1" ht="22.9" customHeight="1">
      <c r="B786" s="181"/>
      <c r="C786" s="182"/>
      <c r="D786" s="183" t="s">
        <v>72</v>
      </c>
      <c r="E786" s="194" t="s">
        <v>505</v>
      </c>
      <c r="F786" s="194" t="s">
        <v>506</v>
      </c>
      <c r="G786" s="182"/>
      <c r="H786" s="182"/>
      <c r="I786" s="182"/>
      <c r="J786" s="195">
        <f>BK786</f>
        <v>25820.820000000007</v>
      </c>
      <c r="K786" s="182"/>
      <c r="L786" s="186"/>
      <c r="M786" s="187"/>
      <c r="N786" s="188"/>
      <c r="O786" s="188"/>
      <c r="P786" s="189">
        <f>SUM(P787:P856)</f>
        <v>120.70168000000001</v>
      </c>
      <c r="Q786" s="188"/>
      <c r="R786" s="189">
        <f>SUM(R787:R856)</f>
        <v>1.0610743600000003</v>
      </c>
      <c r="S786" s="188"/>
      <c r="T786" s="190">
        <f>SUM(T787:T856)</f>
        <v>0</v>
      </c>
      <c r="AR786" s="191" t="s">
        <v>94</v>
      </c>
      <c r="AT786" s="192" t="s">
        <v>72</v>
      </c>
      <c r="AU786" s="192" t="s">
        <v>81</v>
      </c>
      <c r="AY786" s="191" t="s">
        <v>165</v>
      </c>
      <c r="BK786" s="193">
        <f>SUM(BK787:BK856)</f>
        <v>25820.820000000007</v>
      </c>
    </row>
    <row r="787" spans="1:65" s="2" customFormat="1" ht="24.2" customHeight="1">
      <c r="A787" s="31"/>
      <c r="B787" s="32"/>
      <c r="C787" s="196" t="s">
        <v>1325</v>
      </c>
      <c r="D787" s="196" t="s">
        <v>167</v>
      </c>
      <c r="E787" s="197" t="s">
        <v>1326</v>
      </c>
      <c r="F787" s="198" t="s">
        <v>1327</v>
      </c>
      <c r="G787" s="199" t="s">
        <v>220</v>
      </c>
      <c r="H787" s="200">
        <v>142.52000000000001</v>
      </c>
      <c r="I787" s="201">
        <v>14.92</v>
      </c>
      <c r="J787" s="201">
        <f>ROUND(I787*H787,2)</f>
        <v>2126.4</v>
      </c>
      <c r="K787" s="202"/>
      <c r="L787" s="36"/>
      <c r="M787" s="203" t="s">
        <v>1</v>
      </c>
      <c r="N787" s="204" t="s">
        <v>39</v>
      </c>
      <c r="O787" s="205">
        <v>0.60499999999999998</v>
      </c>
      <c r="P787" s="205">
        <f>O787*H787</f>
        <v>86.224600000000009</v>
      </c>
      <c r="Q787" s="205">
        <v>2.2000000000000001E-4</v>
      </c>
      <c r="R787" s="205">
        <f>Q787*H787</f>
        <v>3.1354400000000004E-2</v>
      </c>
      <c r="S787" s="205">
        <v>0</v>
      </c>
      <c r="T787" s="206">
        <f>S787*H787</f>
        <v>0</v>
      </c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R787" s="207" t="s">
        <v>257</v>
      </c>
      <c r="AT787" s="207" t="s">
        <v>167</v>
      </c>
      <c r="AU787" s="207" t="s">
        <v>94</v>
      </c>
      <c r="AY787" s="17" t="s">
        <v>165</v>
      </c>
      <c r="BE787" s="208">
        <f>IF(N787="základná",J787,0)</f>
        <v>0</v>
      </c>
      <c r="BF787" s="208">
        <f>IF(N787="znížená",J787,0)</f>
        <v>2126.4</v>
      </c>
      <c r="BG787" s="208">
        <f>IF(N787="zákl. prenesená",J787,0)</f>
        <v>0</v>
      </c>
      <c r="BH787" s="208">
        <f>IF(N787="zníž. prenesená",J787,0)</f>
        <v>0</v>
      </c>
      <c r="BI787" s="208">
        <f>IF(N787="nulová",J787,0)</f>
        <v>0</v>
      </c>
      <c r="BJ787" s="17" t="s">
        <v>94</v>
      </c>
      <c r="BK787" s="208">
        <f>ROUND(I787*H787,2)</f>
        <v>2126.4</v>
      </c>
      <c r="BL787" s="17" t="s">
        <v>257</v>
      </c>
      <c r="BM787" s="207" t="s">
        <v>1328</v>
      </c>
    </row>
    <row r="788" spans="1:65" s="13" customFormat="1" ht="11.25">
      <c r="B788" s="209"/>
      <c r="C788" s="210"/>
      <c r="D788" s="211" t="s">
        <v>173</v>
      </c>
      <c r="E788" s="212" t="s">
        <v>1</v>
      </c>
      <c r="F788" s="213" t="s">
        <v>498</v>
      </c>
      <c r="G788" s="210"/>
      <c r="H788" s="212" t="s">
        <v>1</v>
      </c>
      <c r="I788" s="210"/>
      <c r="J788" s="210"/>
      <c r="K788" s="210"/>
      <c r="L788" s="214"/>
      <c r="M788" s="215"/>
      <c r="N788" s="216"/>
      <c r="O788" s="216"/>
      <c r="P788" s="216"/>
      <c r="Q788" s="216"/>
      <c r="R788" s="216"/>
      <c r="S788" s="216"/>
      <c r="T788" s="217"/>
      <c r="AT788" s="218" t="s">
        <v>173</v>
      </c>
      <c r="AU788" s="218" t="s">
        <v>94</v>
      </c>
      <c r="AV788" s="13" t="s">
        <v>81</v>
      </c>
      <c r="AW788" s="13" t="s">
        <v>29</v>
      </c>
      <c r="AX788" s="13" t="s">
        <v>73</v>
      </c>
      <c r="AY788" s="218" t="s">
        <v>165</v>
      </c>
    </row>
    <row r="789" spans="1:65" s="14" customFormat="1" ht="33.75">
      <c r="B789" s="219"/>
      <c r="C789" s="220"/>
      <c r="D789" s="211" t="s">
        <v>173</v>
      </c>
      <c r="E789" s="221" t="s">
        <v>1</v>
      </c>
      <c r="F789" s="222" t="s">
        <v>1329</v>
      </c>
      <c r="G789" s="220"/>
      <c r="H789" s="223">
        <v>105.32</v>
      </c>
      <c r="I789" s="220"/>
      <c r="J789" s="220"/>
      <c r="K789" s="220"/>
      <c r="L789" s="224"/>
      <c r="M789" s="225"/>
      <c r="N789" s="226"/>
      <c r="O789" s="226"/>
      <c r="P789" s="226"/>
      <c r="Q789" s="226"/>
      <c r="R789" s="226"/>
      <c r="S789" s="226"/>
      <c r="T789" s="227"/>
      <c r="AT789" s="228" t="s">
        <v>173</v>
      </c>
      <c r="AU789" s="228" t="s">
        <v>94</v>
      </c>
      <c r="AV789" s="14" t="s">
        <v>94</v>
      </c>
      <c r="AW789" s="14" t="s">
        <v>29</v>
      </c>
      <c r="AX789" s="14" t="s">
        <v>73</v>
      </c>
      <c r="AY789" s="228" t="s">
        <v>165</v>
      </c>
    </row>
    <row r="790" spans="1:65" s="14" customFormat="1" ht="11.25">
      <c r="B790" s="219"/>
      <c r="C790" s="220"/>
      <c r="D790" s="211" t="s">
        <v>173</v>
      </c>
      <c r="E790" s="221" t="s">
        <v>1</v>
      </c>
      <c r="F790" s="222" t="s">
        <v>1330</v>
      </c>
      <c r="G790" s="220"/>
      <c r="H790" s="223">
        <v>37.200000000000003</v>
      </c>
      <c r="I790" s="220"/>
      <c r="J790" s="220"/>
      <c r="K790" s="220"/>
      <c r="L790" s="224"/>
      <c r="M790" s="225"/>
      <c r="N790" s="226"/>
      <c r="O790" s="226"/>
      <c r="P790" s="226"/>
      <c r="Q790" s="226"/>
      <c r="R790" s="226"/>
      <c r="S790" s="226"/>
      <c r="T790" s="227"/>
      <c r="AT790" s="228" t="s">
        <v>173</v>
      </c>
      <c r="AU790" s="228" t="s">
        <v>94</v>
      </c>
      <c r="AV790" s="14" t="s">
        <v>94</v>
      </c>
      <c r="AW790" s="14" t="s">
        <v>29</v>
      </c>
      <c r="AX790" s="14" t="s">
        <v>73</v>
      </c>
      <c r="AY790" s="228" t="s">
        <v>165</v>
      </c>
    </row>
    <row r="791" spans="1:65" s="15" customFormat="1" ht="11.25">
      <c r="B791" s="229"/>
      <c r="C791" s="230"/>
      <c r="D791" s="211" t="s">
        <v>173</v>
      </c>
      <c r="E791" s="231" t="s">
        <v>1</v>
      </c>
      <c r="F791" s="232" t="s">
        <v>176</v>
      </c>
      <c r="G791" s="230"/>
      <c r="H791" s="233">
        <v>142.51999999999998</v>
      </c>
      <c r="I791" s="230"/>
      <c r="J791" s="230"/>
      <c r="K791" s="230"/>
      <c r="L791" s="234"/>
      <c r="M791" s="235"/>
      <c r="N791" s="236"/>
      <c r="O791" s="236"/>
      <c r="P791" s="236"/>
      <c r="Q791" s="236"/>
      <c r="R791" s="236"/>
      <c r="S791" s="236"/>
      <c r="T791" s="237"/>
      <c r="AT791" s="238" t="s">
        <v>173</v>
      </c>
      <c r="AU791" s="238" t="s">
        <v>94</v>
      </c>
      <c r="AV791" s="15" t="s">
        <v>171</v>
      </c>
      <c r="AW791" s="15" t="s">
        <v>29</v>
      </c>
      <c r="AX791" s="15" t="s">
        <v>81</v>
      </c>
      <c r="AY791" s="238" t="s">
        <v>165</v>
      </c>
    </row>
    <row r="792" spans="1:65" s="2" customFormat="1" ht="37.9" customHeight="1">
      <c r="A792" s="31"/>
      <c r="B792" s="32"/>
      <c r="C792" s="243" t="s">
        <v>1331</v>
      </c>
      <c r="D792" s="243" t="s">
        <v>615</v>
      </c>
      <c r="E792" s="244" t="s">
        <v>1332</v>
      </c>
      <c r="F792" s="245" t="s">
        <v>1333</v>
      </c>
      <c r="G792" s="246" t="s">
        <v>220</v>
      </c>
      <c r="H792" s="247">
        <v>149.64599999999999</v>
      </c>
      <c r="I792" s="248">
        <v>0.89</v>
      </c>
      <c r="J792" s="248">
        <f t="shared" ref="J792:J804" si="10">ROUND(I792*H792,2)</f>
        <v>133.18</v>
      </c>
      <c r="K792" s="249"/>
      <c r="L792" s="250"/>
      <c r="M792" s="251" t="s">
        <v>1</v>
      </c>
      <c r="N792" s="252" t="s">
        <v>39</v>
      </c>
      <c r="O792" s="205">
        <v>0</v>
      </c>
      <c r="P792" s="205">
        <f t="shared" ref="P792:P804" si="11">O792*H792</f>
        <v>0</v>
      </c>
      <c r="Q792" s="205">
        <v>1E-4</v>
      </c>
      <c r="R792" s="205">
        <f t="shared" ref="R792:R804" si="12">Q792*H792</f>
        <v>1.49646E-2</v>
      </c>
      <c r="S792" s="205">
        <v>0</v>
      </c>
      <c r="T792" s="206">
        <f t="shared" ref="T792:T804" si="13">S792*H792</f>
        <v>0</v>
      </c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R792" s="207" t="s">
        <v>358</v>
      </c>
      <c r="AT792" s="207" t="s">
        <v>615</v>
      </c>
      <c r="AU792" s="207" t="s">
        <v>94</v>
      </c>
      <c r="AY792" s="17" t="s">
        <v>165</v>
      </c>
      <c r="BE792" s="208">
        <f t="shared" ref="BE792:BE804" si="14">IF(N792="základná",J792,0)</f>
        <v>0</v>
      </c>
      <c r="BF792" s="208">
        <f t="shared" ref="BF792:BF804" si="15">IF(N792="znížená",J792,0)</f>
        <v>133.18</v>
      </c>
      <c r="BG792" s="208">
        <f t="shared" ref="BG792:BG804" si="16">IF(N792="zákl. prenesená",J792,0)</f>
        <v>0</v>
      </c>
      <c r="BH792" s="208">
        <f t="shared" ref="BH792:BH804" si="17">IF(N792="zníž. prenesená",J792,0)</f>
        <v>0</v>
      </c>
      <c r="BI792" s="208">
        <f t="shared" ref="BI792:BI804" si="18">IF(N792="nulová",J792,0)</f>
        <v>0</v>
      </c>
      <c r="BJ792" s="17" t="s">
        <v>94</v>
      </c>
      <c r="BK792" s="208">
        <f t="shared" ref="BK792:BK804" si="19">ROUND(I792*H792,2)</f>
        <v>133.18</v>
      </c>
      <c r="BL792" s="17" t="s">
        <v>257</v>
      </c>
      <c r="BM792" s="207" t="s">
        <v>1334</v>
      </c>
    </row>
    <row r="793" spans="1:65" s="2" customFormat="1" ht="37.9" customHeight="1">
      <c r="A793" s="31"/>
      <c r="B793" s="32"/>
      <c r="C793" s="243" t="s">
        <v>1335</v>
      </c>
      <c r="D793" s="243" t="s">
        <v>615</v>
      </c>
      <c r="E793" s="244" t="s">
        <v>1336</v>
      </c>
      <c r="F793" s="245" t="s">
        <v>1337</v>
      </c>
      <c r="G793" s="246" t="s">
        <v>220</v>
      </c>
      <c r="H793" s="247">
        <v>149.64599999999999</v>
      </c>
      <c r="I793" s="248">
        <v>0.89</v>
      </c>
      <c r="J793" s="248">
        <f t="shared" si="10"/>
        <v>133.18</v>
      </c>
      <c r="K793" s="249"/>
      <c r="L793" s="250"/>
      <c r="M793" s="251" t="s">
        <v>1</v>
      </c>
      <c r="N793" s="252" t="s">
        <v>39</v>
      </c>
      <c r="O793" s="205">
        <v>0</v>
      </c>
      <c r="P793" s="205">
        <f t="shared" si="11"/>
        <v>0</v>
      </c>
      <c r="Q793" s="205">
        <v>1E-4</v>
      </c>
      <c r="R793" s="205">
        <f t="shared" si="12"/>
        <v>1.49646E-2</v>
      </c>
      <c r="S793" s="205">
        <v>0</v>
      </c>
      <c r="T793" s="206">
        <f t="shared" si="13"/>
        <v>0</v>
      </c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R793" s="207" t="s">
        <v>358</v>
      </c>
      <c r="AT793" s="207" t="s">
        <v>615</v>
      </c>
      <c r="AU793" s="207" t="s">
        <v>94</v>
      </c>
      <c r="AY793" s="17" t="s">
        <v>165</v>
      </c>
      <c r="BE793" s="208">
        <f t="shared" si="14"/>
        <v>0</v>
      </c>
      <c r="BF793" s="208">
        <f t="shared" si="15"/>
        <v>133.18</v>
      </c>
      <c r="BG793" s="208">
        <f t="shared" si="16"/>
        <v>0</v>
      </c>
      <c r="BH793" s="208">
        <f t="shared" si="17"/>
        <v>0</v>
      </c>
      <c r="BI793" s="208">
        <f t="shared" si="18"/>
        <v>0</v>
      </c>
      <c r="BJ793" s="17" t="s">
        <v>94</v>
      </c>
      <c r="BK793" s="208">
        <f t="shared" si="19"/>
        <v>133.18</v>
      </c>
      <c r="BL793" s="17" t="s">
        <v>257</v>
      </c>
      <c r="BM793" s="207" t="s">
        <v>1338</v>
      </c>
    </row>
    <row r="794" spans="1:65" s="2" customFormat="1" ht="37.9" customHeight="1">
      <c r="A794" s="31"/>
      <c r="B794" s="32"/>
      <c r="C794" s="243" t="s">
        <v>1339</v>
      </c>
      <c r="D794" s="243" t="s">
        <v>615</v>
      </c>
      <c r="E794" s="244" t="s">
        <v>1340</v>
      </c>
      <c r="F794" s="245" t="s">
        <v>1341</v>
      </c>
      <c r="G794" s="246" t="s">
        <v>289</v>
      </c>
      <c r="H794" s="247">
        <v>3</v>
      </c>
      <c r="I794" s="248">
        <v>76.209999999999994</v>
      </c>
      <c r="J794" s="248">
        <f t="shared" si="10"/>
        <v>228.63</v>
      </c>
      <c r="K794" s="249"/>
      <c r="L794" s="250"/>
      <c r="M794" s="251" t="s">
        <v>1</v>
      </c>
      <c r="N794" s="252" t="s">
        <v>39</v>
      </c>
      <c r="O794" s="205">
        <v>0</v>
      </c>
      <c r="P794" s="205">
        <f t="shared" si="11"/>
        <v>0</v>
      </c>
      <c r="Q794" s="205">
        <v>2.1999999999999999E-2</v>
      </c>
      <c r="R794" s="205">
        <f t="shared" si="12"/>
        <v>6.6000000000000003E-2</v>
      </c>
      <c r="S794" s="205">
        <v>0</v>
      </c>
      <c r="T794" s="206">
        <f t="shared" si="13"/>
        <v>0</v>
      </c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R794" s="207" t="s">
        <v>358</v>
      </c>
      <c r="AT794" s="207" t="s">
        <v>615</v>
      </c>
      <c r="AU794" s="207" t="s">
        <v>94</v>
      </c>
      <c r="AY794" s="17" t="s">
        <v>165</v>
      </c>
      <c r="BE794" s="208">
        <f t="shared" si="14"/>
        <v>0</v>
      </c>
      <c r="BF794" s="208">
        <f t="shared" si="15"/>
        <v>228.63</v>
      </c>
      <c r="BG794" s="208">
        <f t="shared" si="16"/>
        <v>0</v>
      </c>
      <c r="BH794" s="208">
        <f t="shared" si="17"/>
        <v>0</v>
      </c>
      <c r="BI794" s="208">
        <f t="shared" si="18"/>
        <v>0</v>
      </c>
      <c r="BJ794" s="17" t="s">
        <v>94</v>
      </c>
      <c r="BK794" s="208">
        <f t="shared" si="19"/>
        <v>228.63</v>
      </c>
      <c r="BL794" s="17" t="s">
        <v>257</v>
      </c>
      <c r="BM794" s="207" t="s">
        <v>1342</v>
      </c>
    </row>
    <row r="795" spans="1:65" s="2" customFormat="1" ht="37.9" customHeight="1">
      <c r="A795" s="31"/>
      <c r="B795" s="32"/>
      <c r="C795" s="243" t="s">
        <v>1343</v>
      </c>
      <c r="D795" s="243" t="s">
        <v>615</v>
      </c>
      <c r="E795" s="244" t="s">
        <v>1344</v>
      </c>
      <c r="F795" s="245" t="s">
        <v>1345</v>
      </c>
      <c r="G795" s="246" t="s">
        <v>289</v>
      </c>
      <c r="H795" s="247">
        <v>5</v>
      </c>
      <c r="I795" s="248">
        <v>79.52</v>
      </c>
      <c r="J795" s="248">
        <f t="shared" si="10"/>
        <v>397.6</v>
      </c>
      <c r="K795" s="249"/>
      <c r="L795" s="250"/>
      <c r="M795" s="251" t="s">
        <v>1</v>
      </c>
      <c r="N795" s="252" t="s">
        <v>39</v>
      </c>
      <c r="O795" s="205">
        <v>0</v>
      </c>
      <c r="P795" s="205">
        <f t="shared" si="11"/>
        <v>0</v>
      </c>
      <c r="Q795" s="205">
        <v>2.1999999999999999E-2</v>
      </c>
      <c r="R795" s="205">
        <f t="shared" si="12"/>
        <v>0.10999999999999999</v>
      </c>
      <c r="S795" s="205">
        <v>0</v>
      </c>
      <c r="T795" s="206">
        <f t="shared" si="13"/>
        <v>0</v>
      </c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R795" s="207" t="s">
        <v>358</v>
      </c>
      <c r="AT795" s="207" t="s">
        <v>615</v>
      </c>
      <c r="AU795" s="207" t="s">
        <v>94</v>
      </c>
      <c r="AY795" s="17" t="s">
        <v>165</v>
      </c>
      <c r="BE795" s="208">
        <f t="shared" si="14"/>
        <v>0</v>
      </c>
      <c r="BF795" s="208">
        <f t="shared" si="15"/>
        <v>397.6</v>
      </c>
      <c r="BG795" s="208">
        <f t="shared" si="16"/>
        <v>0</v>
      </c>
      <c r="BH795" s="208">
        <f t="shared" si="17"/>
        <v>0</v>
      </c>
      <c r="BI795" s="208">
        <f t="shared" si="18"/>
        <v>0</v>
      </c>
      <c r="BJ795" s="17" t="s">
        <v>94</v>
      </c>
      <c r="BK795" s="208">
        <f t="shared" si="19"/>
        <v>397.6</v>
      </c>
      <c r="BL795" s="17" t="s">
        <v>257</v>
      </c>
      <c r="BM795" s="207" t="s">
        <v>1346</v>
      </c>
    </row>
    <row r="796" spans="1:65" s="2" customFormat="1" ht="37.9" customHeight="1">
      <c r="A796" s="31"/>
      <c r="B796" s="32"/>
      <c r="C796" s="243" t="s">
        <v>1347</v>
      </c>
      <c r="D796" s="243" t="s">
        <v>615</v>
      </c>
      <c r="E796" s="244" t="s">
        <v>1348</v>
      </c>
      <c r="F796" s="245" t="s">
        <v>1349</v>
      </c>
      <c r="G796" s="246" t="s">
        <v>289</v>
      </c>
      <c r="H796" s="247">
        <v>2</v>
      </c>
      <c r="I796" s="248">
        <v>78.209999999999994</v>
      </c>
      <c r="J796" s="248">
        <f t="shared" si="10"/>
        <v>156.41999999999999</v>
      </c>
      <c r="K796" s="249"/>
      <c r="L796" s="250"/>
      <c r="M796" s="251" t="s">
        <v>1</v>
      </c>
      <c r="N796" s="252" t="s">
        <v>39</v>
      </c>
      <c r="O796" s="205">
        <v>0</v>
      </c>
      <c r="P796" s="205">
        <f t="shared" si="11"/>
        <v>0</v>
      </c>
      <c r="Q796" s="205">
        <v>2.1999999999999999E-2</v>
      </c>
      <c r="R796" s="205">
        <f t="shared" si="12"/>
        <v>4.3999999999999997E-2</v>
      </c>
      <c r="S796" s="205">
        <v>0</v>
      </c>
      <c r="T796" s="206">
        <f t="shared" si="13"/>
        <v>0</v>
      </c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R796" s="207" t="s">
        <v>358</v>
      </c>
      <c r="AT796" s="207" t="s">
        <v>615</v>
      </c>
      <c r="AU796" s="207" t="s">
        <v>94</v>
      </c>
      <c r="AY796" s="17" t="s">
        <v>165</v>
      </c>
      <c r="BE796" s="208">
        <f t="shared" si="14"/>
        <v>0</v>
      </c>
      <c r="BF796" s="208">
        <f t="shared" si="15"/>
        <v>156.41999999999999</v>
      </c>
      <c r="BG796" s="208">
        <f t="shared" si="16"/>
        <v>0</v>
      </c>
      <c r="BH796" s="208">
        <f t="shared" si="17"/>
        <v>0</v>
      </c>
      <c r="BI796" s="208">
        <f t="shared" si="18"/>
        <v>0</v>
      </c>
      <c r="BJ796" s="17" t="s">
        <v>94</v>
      </c>
      <c r="BK796" s="208">
        <f t="shared" si="19"/>
        <v>156.41999999999999</v>
      </c>
      <c r="BL796" s="17" t="s">
        <v>257</v>
      </c>
      <c r="BM796" s="207" t="s">
        <v>1350</v>
      </c>
    </row>
    <row r="797" spans="1:65" s="2" customFormat="1" ht="37.9" customHeight="1">
      <c r="A797" s="31"/>
      <c r="B797" s="32"/>
      <c r="C797" s="243" t="s">
        <v>1351</v>
      </c>
      <c r="D797" s="243" t="s">
        <v>615</v>
      </c>
      <c r="E797" s="244" t="s">
        <v>1352</v>
      </c>
      <c r="F797" s="245" t="s">
        <v>1353</v>
      </c>
      <c r="G797" s="246" t="s">
        <v>289</v>
      </c>
      <c r="H797" s="247">
        <v>2</v>
      </c>
      <c r="I797" s="248">
        <v>323.19</v>
      </c>
      <c r="J797" s="248">
        <f t="shared" si="10"/>
        <v>646.38</v>
      </c>
      <c r="K797" s="249"/>
      <c r="L797" s="250"/>
      <c r="M797" s="251" t="s">
        <v>1</v>
      </c>
      <c r="N797" s="252" t="s">
        <v>39</v>
      </c>
      <c r="O797" s="205">
        <v>0</v>
      </c>
      <c r="P797" s="205">
        <f t="shared" si="11"/>
        <v>0</v>
      </c>
      <c r="Q797" s="205">
        <v>2.1999999999999999E-2</v>
      </c>
      <c r="R797" s="205">
        <f t="shared" si="12"/>
        <v>4.3999999999999997E-2</v>
      </c>
      <c r="S797" s="205">
        <v>0</v>
      </c>
      <c r="T797" s="206">
        <f t="shared" si="13"/>
        <v>0</v>
      </c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R797" s="207" t="s">
        <v>358</v>
      </c>
      <c r="AT797" s="207" t="s">
        <v>615</v>
      </c>
      <c r="AU797" s="207" t="s">
        <v>94</v>
      </c>
      <c r="AY797" s="17" t="s">
        <v>165</v>
      </c>
      <c r="BE797" s="208">
        <f t="shared" si="14"/>
        <v>0</v>
      </c>
      <c r="BF797" s="208">
        <f t="shared" si="15"/>
        <v>646.38</v>
      </c>
      <c r="BG797" s="208">
        <f t="shared" si="16"/>
        <v>0</v>
      </c>
      <c r="BH797" s="208">
        <f t="shared" si="17"/>
        <v>0</v>
      </c>
      <c r="BI797" s="208">
        <f t="shared" si="18"/>
        <v>0</v>
      </c>
      <c r="BJ797" s="17" t="s">
        <v>94</v>
      </c>
      <c r="BK797" s="208">
        <f t="shared" si="19"/>
        <v>646.38</v>
      </c>
      <c r="BL797" s="17" t="s">
        <v>257</v>
      </c>
      <c r="BM797" s="207" t="s">
        <v>1354</v>
      </c>
    </row>
    <row r="798" spans="1:65" s="2" customFormat="1" ht="37.9" customHeight="1">
      <c r="A798" s="31"/>
      <c r="B798" s="32"/>
      <c r="C798" s="243" t="s">
        <v>1355</v>
      </c>
      <c r="D798" s="243" t="s">
        <v>615</v>
      </c>
      <c r="E798" s="244" t="s">
        <v>1356</v>
      </c>
      <c r="F798" s="245" t="s">
        <v>1357</v>
      </c>
      <c r="G798" s="246" t="s">
        <v>289</v>
      </c>
      <c r="H798" s="247">
        <v>2</v>
      </c>
      <c r="I798" s="248">
        <v>625.99</v>
      </c>
      <c r="J798" s="248">
        <f t="shared" si="10"/>
        <v>1251.98</v>
      </c>
      <c r="K798" s="249"/>
      <c r="L798" s="250"/>
      <c r="M798" s="251" t="s">
        <v>1</v>
      </c>
      <c r="N798" s="252" t="s">
        <v>39</v>
      </c>
      <c r="O798" s="205">
        <v>0</v>
      </c>
      <c r="P798" s="205">
        <f t="shared" si="11"/>
        <v>0</v>
      </c>
      <c r="Q798" s="205">
        <v>2.1999999999999999E-2</v>
      </c>
      <c r="R798" s="205">
        <f t="shared" si="12"/>
        <v>4.3999999999999997E-2</v>
      </c>
      <c r="S798" s="205">
        <v>0</v>
      </c>
      <c r="T798" s="206">
        <f t="shared" si="13"/>
        <v>0</v>
      </c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R798" s="207" t="s">
        <v>358</v>
      </c>
      <c r="AT798" s="207" t="s">
        <v>615</v>
      </c>
      <c r="AU798" s="207" t="s">
        <v>94</v>
      </c>
      <c r="AY798" s="17" t="s">
        <v>165</v>
      </c>
      <c r="BE798" s="208">
        <f t="shared" si="14"/>
        <v>0</v>
      </c>
      <c r="BF798" s="208">
        <f t="shared" si="15"/>
        <v>1251.98</v>
      </c>
      <c r="BG798" s="208">
        <f t="shared" si="16"/>
        <v>0</v>
      </c>
      <c r="BH798" s="208">
        <f t="shared" si="17"/>
        <v>0</v>
      </c>
      <c r="BI798" s="208">
        <f t="shared" si="18"/>
        <v>0</v>
      </c>
      <c r="BJ798" s="17" t="s">
        <v>94</v>
      </c>
      <c r="BK798" s="208">
        <f t="shared" si="19"/>
        <v>1251.98</v>
      </c>
      <c r="BL798" s="17" t="s">
        <v>257</v>
      </c>
      <c r="BM798" s="207" t="s">
        <v>1358</v>
      </c>
    </row>
    <row r="799" spans="1:65" s="2" customFormat="1" ht="37.9" customHeight="1">
      <c r="A799" s="31"/>
      <c r="B799" s="32"/>
      <c r="C799" s="243" t="s">
        <v>1359</v>
      </c>
      <c r="D799" s="243" t="s">
        <v>615</v>
      </c>
      <c r="E799" s="244" t="s">
        <v>1360</v>
      </c>
      <c r="F799" s="245" t="s">
        <v>1361</v>
      </c>
      <c r="G799" s="246" t="s">
        <v>289</v>
      </c>
      <c r="H799" s="247">
        <v>1</v>
      </c>
      <c r="I799" s="248">
        <v>638.04999999999995</v>
      </c>
      <c r="J799" s="248">
        <f t="shared" si="10"/>
        <v>638.04999999999995</v>
      </c>
      <c r="K799" s="249"/>
      <c r="L799" s="250"/>
      <c r="M799" s="251" t="s">
        <v>1</v>
      </c>
      <c r="N799" s="252" t="s">
        <v>39</v>
      </c>
      <c r="O799" s="205">
        <v>0</v>
      </c>
      <c r="P799" s="205">
        <f t="shared" si="11"/>
        <v>0</v>
      </c>
      <c r="Q799" s="205">
        <v>2.1999999999999999E-2</v>
      </c>
      <c r="R799" s="205">
        <f t="shared" si="12"/>
        <v>2.1999999999999999E-2</v>
      </c>
      <c r="S799" s="205">
        <v>0</v>
      </c>
      <c r="T799" s="206">
        <f t="shared" si="13"/>
        <v>0</v>
      </c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R799" s="207" t="s">
        <v>358</v>
      </c>
      <c r="AT799" s="207" t="s">
        <v>615</v>
      </c>
      <c r="AU799" s="207" t="s">
        <v>94</v>
      </c>
      <c r="AY799" s="17" t="s">
        <v>165</v>
      </c>
      <c r="BE799" s="208">
        <f t="shared" si="14"/>
        <v>0</v>
      </c>
      <c r="BF799" s="208">
        <f t="shared" si="15"/>
        <v>638.04999999999995</v>
      </c>
      <c r="BG799" s="208">
        <f t="shared" si="16"/>
        <v>0</v>
      </c>
      <c r="BH799" s="208">
        <f t="shared" si="17"/>
        <v>0</v>
      </c>
      <c r="BI799" s="208">
        <f t="shared" si="18"/>
        <v>0</v>
      </c>
      <c r="BJ799" s="17" t="s">
        <v>94</v>
      </c>
      <c r="BK799" s="208">
        <f t="shared" si="19"/>
        <v>638.04999999999995</v>
      </c>
      <c r="BL799" s="17" t="s">
        <v>257</v>
      </c>
      <c r="BM799" s="207" t="s">
        <v>1362</v>
      </c>
    </row>
    <row r="800" spans="1:65" s="2" customFormat="1" ht="37.9" customHeight="1">
      <c r="A800" s="31"/>
      <c r="B800" s="32"/>
      <c r="C800" s="243" t="s">
        <v>1363</v>
      </c>
      <c r="D800" s="243" t="s">
        <v>615</v>
      </c>
      <c r="E800" s="244" t="s">
        <v>1364</v>
      </c>
      <c r="F800" s="245" t="s">
        <v>1365</v>
      </c>
      <c r="G800" s="246" t="s">
        <v>289</v>
      </c>
      <c r="H800" s="247">
        <v>1</v>
      </c>
      <c r="I800" s="248">
        <v>343.09</v>
      </c>
      <c r="J800" s="248">
        <f t="shared" si="10"/>
        <v>343.09</v>
      </c>
      <c r="K800" s="249"/>
      <c r="L800" s="250"/>
      <c r="M800" s="251" t="s">
        <v>1</v>
      </c>
      <c r="N800" s="252" t="s">
        <v>39</v>
      </c>
      <c r="O800" s="205">
        <v>0</v>
      </c>
      <c r="P800" s="205">
        <f t="shared" si="11"/>
        <v>0</v>
      </c>
      <c r="Q800" s="205">
        <v>2.1999999999999999E-2</v>
      </c>
      <c r="R800" s="205">
        <f t="shared" si="12"/>
        <v>2.1999999999999999E-2</v>
      </c>
      <c r="S800" s="205">
        <v>0</v>
      </c>
      <c r="T800" s="206">
        <f t="shared" si="13"/>
        <v>0</v>
      </c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R800" s="207" t="s">
        <v>358</v>
      </c>
      <c r="AT800" s="207" t="s">
        <v>615</v>
      </c>
      <c r="AU800" s="207" t="s">
        <v>94</v>
      </c>
      <c r="AY800" s="17" t="s">
        <v>165</v>
      </c>
      <c r="BE800" s="208">
        <f t="shared" si="14"/>
        <v>0</v>
      </c>
      <c r="BF800" s="208">
        <f t="shared" si="15"/>
        <v>343.09</v>
      </c>
      <c r="BG800" s="208">
        <f t="shared" si="16"/>
        <v>0</v>
      </c>
      <c r="BH800" s="208">
        <f t="shared" si="17"/>
        <v>0</v>
      </c>
      <c r="BI800" s="208">
        <f t="shared" si="18"/>
        <v>0</v>
      </c>
      <c r="BJ800" s="17" t="s">
        <v>94</v>
      </c>
      <c r="BK800" s="208">
        <f t="shared" si="19"/>
        <v>343.09</v>
      </c>
      <c r="BL800" s="17" t="s">
        <v>257</v>
      </c>
      <c r="BM800" s="207" t="s">
        <v>1366</v>
      </c>
    </row>
    <row r="801" spans="1:65" s="2" customFormat="1" ht="37.9" customHeight="1">
      <c r="A801" s="31"/>
      <c r="B801" s="32"/>
      <c r="C801" s="243" t="s">
        <v>1367</v>
      </c>
      <c r="D801" s="243" t="s">
        <v>615</v>
      </c>
      <c r="E801" s="244" t="s">
        <v>1368</v>
      </c>
      <c r="F801" s="245" t="s">
        <v>1369</v>
      </c>
      <c r="G801" s="246" t="s">
        <v>289</v>
      </c>
      <c r="H801" s="247">
        <v>1</v>
      </c>
      <c r="I801" s="248">
        <v>601.91999999999996</v>
      </c>
      <c r="J801" s="248">
        <f t="shared" si="10"/>
        <v>601.91999999999996</v>
      </c>
      <c r="K801" s="249"/>
      <c r="L801" s="250"/>
      <c r="M801" s="251" t="s">
        <v>1</v>
      </c>
      <c r="N801" s="252" t="s">
        <v>39</v>
      </c>
      <c r="O801" s="205">
        <v>0</v>
      </c>
      <c r="P801" s="205">
        <f t="shared" si="11"/>
        <v>0</v>
      </c>
      <c r="Q801" s="205">
        <v>2.1999999999999999E-2</v>
      </c>
      <c r="R801" s="205">
        <f t="shared" si="12"/>
        <v>2.1999999999999999E-2</v>
      </c>
      <c r="S801" s="205">
        <v>0</v>
      </c>
      <c r="T801" s="206">
        <f t="shared" si="13"/>
        <v>0</v>
      </c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R801" s="207" t="s">
        <v>358</v>
      </c>
      <c r="AT801" s="207" t="s">
        <v>615</v>
      </c>
      <c r="AU801" s="207" t="s">
        <v>94</v>
      </c>
      <c r="AY801" s="17" t="s">
        <v>165</v>
      </c>
      <c r="BE801" s="208">
        <f t="shared" si="14"/>
        <v>0</v>
      </c>
      <c r="BF801" s="208">
        <f t="shared" si="15"/>
        <v>601.91999999999996</v>
      </c>
      <c r="BG801" s="208">
        <f t="shared" si="16"/>
        <v>0</v>
      </c>
      <c r="BH801" s="208">
        <f t="shared" si="17"/>
        <v>0</v>
      </c>
      <c r="BI801" s="208">
        <f t="shared" si="18"/>
        <v>0</v>
      </c>
      <c r="BJ801" s="17" t="s">
        <v>94</v>
      </c>
      <c r="BK801" s="208">
        <f t="shared" si="19"/>
        <v>601.91999999999996</v>
      </c>
      <c r="BL801" s="17" t="s">
        <v>257</v>
      </c>
      <c r="BM801" s="207" t="s">
        <v>1370</v>
      </c>
    </row>
    <row r="802" spans="1:65" s="2" customFormat="1" ht="37.9" customHeight="1">
      <c r="A802" s="31"/>
      <c r="B802" s="32"/>
      <c r="C802" s="243" t="s">
        <v>1371</v>
      </c>
      <c r="D802" s="243" t="s">
        <v>615</v>
      </c>
      <c r="E802" s="244" t="s">
        <v>1372</v>
      </c>
      <c r="F802" s="245" t="s">
        <v>1373</v>
      </c>
      <c r="G802" s="246" t="s">
        <v>289</v>
      </c>
      <c r="H802" s="247">
        <v>6</v>
      </c>
      <c r="I802" s="248">
        <v>629.28</v>
      </c>
      <c r="J802" s="248">
        <f t="shared" si="10"/>
        <v>3775.68</v>
      </c>
      <c r="K802" s="249"/>
      <c r="L802" s="250"/>
      <c r="M802" s="251" t="s">
        <v>1</v>
      </c>
      <c r="N802" s="252" t="s">
        <v>39</v>
      </c>
      <c r="O802" s="205">
        <v>0</v>
      </c>
      <c r="P802" s="205">
        <f t="shared" si="11"/>
        <v>0</v>
      </c>
      <c r="Q802" s="205">
        <v>2.1999999999999999E-2</v>
      </c>
      <c r="R802" s="205">
        <f t="shared" si="12"/>
        <v>0.13200000000000001</v>
      </c>
      <c r="S802" s="205">
        <v>0</v>
      </c>
      <c r="T802" s="206">
        <f t="shared" si="13"/>
        <v>0</v>
      </c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R802" s="207" t="s">
        <v>358</v>
      </c>
      <c r="AT802" s="207" t="s">
        <v>615</v>
      </c>
      <c r="AU802" s="207" t="s">
        <v>94</v>
      </c>
      <c r="AY802" s="17" t="s">
        <v>165</v>
      </c>
      <c r="BE802" s="208">
        <f t="shared" si="14"/>
        <v>0</v>
      </c>
      <c r="BF802" s="208">
        <f t="shared" si="15"/>
        <v>3775.68</v>
      </c>
      <c r="BG802" s="208">
        <f t="shared" si="16"/>
        <v>0</v>
      </c>
      <c r="BH802" s="208">
        <f t="shared" si="17"/>
        <v>0</v>
      </c>
      <c r="BI802" s="208">
        <f t="shared" si="18"/>
        <v>0</v>
      </c>
      <c r="BJ802" s="17" t="s">
        <v>94</v>
      </c>
      <c r="BK802" s="208">
        <f t="shared" si="19"/>
        <v>3775.68</v>
      </c>
      <c r="BL802" s="17" t="s">
        <v>257</v>
      </c>
      <c r="BM802" s="207" t="s">
        <v>1374</v>
      </c>
    </row>
    <row r="803" spans="1:65" s="2" customFormat="1" ht="37.9" customHeight="1">
      <c r="A803" s="31"/>
      <c r="B803" s="32"/>
      <c r="C803" s="243" t="s">
        <v>1375</v>
      </c>
      <c r="D803" s="243" t="s">
        <v>615</v>
      </c>
      <c r="E803" s="244" t="s">
        <v>1376</v>
      </c>
      <c r="F803" s="245" t="s">
        <v>1377</v>
      </c>
      <c r="G803" s="246" t="s">
        <v>289</v>
      </c>
      <c r="H803" s="247">
        <v>5</v>
      </c>
      <c r="I803" s="248">
        <v>765.44</v>
      </c>
      <c r="J803" s="248">
        <f t="shared" si="10"/>
        <v>3827.2</v>
      </c>
      <c r="K803" s="249"/>
      <c r="L803" s="250"/>
      <c r="M803" s="251" t="s">
        <v>1</v>
      </c>
      <c r="N803" s="252" t="s">
        <v>39</v>
      </c>
      <c r="O803" s="205">
        <v>0</v>
      </c>
      <c r="P803" s="205">
        <f t="shared" si="11"/>
        <v>0</v>
      </c>
      <c r="Q803" s="205">
        <v>2.1999999999999999E-2</v>
      </c>
      <c r="R803" s="205">
        <f t="shared" si="12"/>
        <v>0.10999999999999999</v>
      </c>
      <c r="S803" s="205">
        <v>0</v>
      </c>
      <c r="T803" s="206">
        <f t="shared" si="13"/>
        <v>0</v>
      </c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R803" s="207" t="s">
        <v>358</v>
      </c>
      <c r="AT803" s="207" t="s">
        <v>615</v>
      </c>
      <c r="AU803" s="207" t="s">
        <v>94</v>
      </c>
      <c r="AY803" s="17" t="s">
        <v>165</v>
      </c>
      <c r="BE803" s="208">
        <f t="shared" si="14"/>
        <v>0</v>
      </c>
      <c r="BF803" s="208">
        <f t="shared" si="15"/>
        <v>3827.2</v>
      </c>
      <c r="BG803" s="208">
        <f t="shared" si="16"/>
        <v>0</v>
      </c>
      <c r="BH803" s="208">
        <f t="shared" si="17"/>
        <v>0</v>
      </c>
      <c r="BI803" s="208">
        <f t="shared" si="18"/>
        <v>0</v>
      </c>
      <c r="BJ803" s="17" t="s">
        <v>94</v>
      </c>
      <c r="BK803" s="208">
        <f t="shared" si="19"/>
        <v>3827.2</v>
      </c>
      <c r="BL803" s="17" t="s">
        <v>257</v>
      </c>
      <c r="BM803" s="207" t="s">
        <v>1378</v>
      </c>
    </row>
    <row r="804" spans="1:65" s="2" customFormat="1" ht="21.75" customHeight="1">
      <c r="A804" s="31"/>
      <c r="B804" s="32"/>
      <c r="C804" s="196" t="s">
        <v>1379</v>
      </c>
      <c r="D804" s="196" t="s">
        <v>167</v>
      </c>
      <c r="E804" s="197" t="s">
        <v>1380</v>
      </c>
      <c r="F804" s="198" t="s">
        <v>1381</v>
      </c>
      <c r="G804" s="199" t="s">
        <v>220</v>
      </c>
      <c r="H804" s="200">
        <v>48.68</v>
      </c>
      <c r="I804" s="201">
        <v>10.84</v>
      </c>
      <c r="J804" s="201">
        <f t="shared" si="10"/>
        <v>527.69000000000005</v>
      </c>
      <c r="K804" s="202"/>
      <c r="L804" s="36"/>
      <c r="M804" s="203" t="s">
        <v>1</v>
      </c>
      <c r="N804" s="204" t="s">
        <v>39</v>
      </c>
      <c r="O804" s="205">
        <v>0.28100000000000003</v>
      </c>
      <c r="P804" s="205">
        <f t="shared" si="11"/>
        <v>13.679080000000001</v>
      </c>
      <c r="Q804" s="205">
        <v>4.2999999999999999E-4</v>
      </c>
      <c r="R804" s="205">
        <f t="shared" si="12"/>
        <v>2.09324E-2</v>
      </c>
      <c r="S804" s="205">
        <v>0</v>
      </c>
      <c r="T804" s="206">
        <f t="shared" si="13"/>
        <v>0</v>
      </c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R804" s="207" t="s">
        <v>257</v>
      </c>
      <c r="AT804" s="207" t="s">
        <v>167</v>
      </c>
      <c r="AU804" s="207" t="s">
        <v>94</v>
      </c>
      <c r="AY804" s="17" t="s">
        <v>165</v>
      </c>
      <c r="BE804" s="208">
        <f t="shared" si="14"/>
        <v>0</v>
      </c>
      <c r="BF804" s="208">
        <f t="shared" si="15"/>
        <v>527.69000000000005</v>
      </c>
      <c r="BG804" s="208">
        <f t="shared" si="16"/>
        <v>0</v>
      </c>
      <c r="BH804" s="208">
        <f t="shared" si="17"/>
        <v>0</v>
      </c>
      <c r="BI804" s="208">
        <f t="shared" si="18"/>
        <v>0</v>
      </c>
      <c r="BJ804" s="17" t="s">
        <v>94</v>
      </c>
      <c r="BK804" s="208">
        <f t="shared" si="19"/>
        <v>527.69000000000005</v>
      </c>
      <c r="BL804" s="17" t="s">
        <v>257</v>
      </c>
      <c r="BM804" s="207" t="s">
        <v>1382</v>
      </c>
    </row>
    <row r="805" spans="1:65" s="13" customFormat="1" ht="11.25">
      <c r="B805" s="209"/>
      <c r="C805" s="210"/>
      <c r="D805" s="211" t="s">
        <v>173</v>
      </c>
      <c r="E805" s="212" t="s">
        <v>1</v>
      </c>
      <c r="F805" s="213" t="s">
        <v>242</v>
      </c>
      <c r="G805" s="210"/>
      <c r="H805" s="212" t="s">
        <v>1</v>
      </c>
      <c r="I805" s="210"/>
      <c r="J805" s="210"/>
      <c r="K805" s="210"/>
      <c r="L805" s="214"/>
      <c r="M805" s="215"/>
      <c r="N805" s="216"/>
      <c r="O805" s="216"/>
      <c r="P805" s="216"/>
      <c r="Q805" s="216"/>
      <c r="R805" s="216"/>
      <c r="S805" s="216"/>
      <c r="T805" s="217"/>
      <c r="AT805" s="218" t="s">
        <v>173</v>
      </c>
      <c r="AU805" s="218" t="s">
        <v>94</v>
      </c>
      <c r="AV805" s="13" t="s">
        <v>81</v>
      </c>
      <c r="AW805" s="13" t="s">
        <v>29</v>
      </c>
      <c r="AX805" s="13" t="s">
        <v>73</v>
      </c>
      <c r="AY805" s="218" t="s">
        <v>165</v>
      </c>
    </row>
    <row r="806" spans="1:65" s="14" customFormat="1" ht="22.5">
      <c r="B806" s="219"/>
      <c r="C806" s="220"/>
      <c r="D806" s="211" t="s">
        <v>173</v>
      </c>
      <c r="E806" s="221" t="s">
        <v>1</v>
      </c>
      <c r="F806" s="222" t="s">
        <v>1383</v>
      </c>
      <c r="G806" s="220"/>
      <c r="H806" s="223">
        <v>48.68</v>
      </c>
      <c r="I806" s="220"/>
      <c r="J806" s="220"/>
      <c r="K806" s="220"/>
      <c r="L806" s="224"/>
      <c r="M806" s="225"/>
      <c r="N806" s="226"/>
      <c r="O806" s="226"/>
      <c r="P806" s="226"/>
      <c r="Q806" s="226"/>
      <c r="R806" s="226"/>
      <c r="S806" s="226"/>
      <c r="T806" s="227"/>
      <c r="AT806" s="228" t="s">
        <v>173</v>
      </c>
      <c r="AU806" s="228" t="s">
        <v>94</v>
      </c>
      <c r="AV806" s="14" t="s">
        <v>94</v>
      </c>
      <c r="AW806" s="14" t="s">
        <v>29</v>
      </c>
      <c r="AX806" s="14" t="s">
        <v>73</v>
      </c>
      <c r="AY806" s="228" t="s">
        <v>165</v>
      </c>
    </row>
    <row r="807" spans="1:65" s="15" customFormat="1" ht="11.25">
      <c r="B807" s="229"/>
      <c r="C807" s="230"/>
      <c r="D807" s="211" t="s">
        <v>173</v>
      </c>
      <c r="E807" s="231" t="s">
        <v>1</v>
      </c>
      <c r="F807" s="232" t="s">
        <v>176</v>
      </c>
      <c r="G807" s="230"/>
      <c r="H807" s="233">
        <v>48.68</v>
      </c>
      <c r="I807" s="230"/>
      <c r="J807" s="230"/>
      <c r="K807" s="230"/>
      <c r="L807" s="234"/>
      <c r="M807" s="235"/>
      <c r="N807" s="236"/>
      <c r="O807" s="236"/>
      <c r="P807" s="236"/>
      <c r="Q807" s="236"/>
      <c r="R807" s="236"/>
      <c r="S807" s="236"/>
      <c r="T807" s="237"/>
      <c r="AT807" s="238" t="s">
        <v>173</v>
      </c>
      <c r="AU807" s="238" t="s">
        <v>94</v>
      </c>
      <c r="AV807" s="15" t="s">
        <v>171</v>
      </c>
      <c r="AW807" s="15" t="s">
        <v>29</v>
      </c>
      <c r="AX807" s="15" t="s">
        <v>81</v>
      </c>
      <c r="AY807" s="238" t="s">
        <v>165</v>
      </c>
    </row>
    <row r="808" spans="1:65" s="2" customFormat="1" ht="37.9" customHeight="1">
      <c r="A808" s="31"/>
      <c r="B808" s="32"/>
      <c r="C808" s="243" t="s">
        <v>1384</v>
      </c>
      <c r="D808" s="243" t="s">
        <v>615</v>
      </c>
      <c r="E808" s="244" t="s">
        <v>1385</v>
      </c>
      <c r="F808" s="245" t="s">
        <v>1386</v>
      </c>
      <c r="G808" s="246" t="s">
        <v>289</v>
      </c>
      <c r="H808" s="247">
        <v>1</v>
      </c>
      <c r="I808" s="248">
        <v>528.08000000000004</v>
      </c>
      <c r="J808" s="248">
        <f t="shared" ref="J808:J815" si="20">ROUND(I808*H808,2)</f>
        <v>528.08000000000004</v>
      </c>
      <c r="K808" s="249"/>
      <c r="L808" s="250"/>
      <c r="M808" s="251" t="s">
        <v>1</v>
      </c>
      <c r="N808" s="252" t="s">
        <v>39</v>
      </c>
      <c r="O808" s="205">
        <v>0</v>
      </c>
      <c r="P808" s="205">
        <f t="shared" ref="P808:P815" si="21">O808*H808</f>
        <v>0</v>
      </c>
      <c r="Q808" s="205">
        <v>3.7999999999999999E-2</v>
      </c>
      <c r="R808" s="205">
        <f t="shared" ref="R808:R815" si="22">Q808*H808</f>
        <v>3.7999999999999999E-2</v>
      </c>
      <c r="S808" s="205">
        <v>0</v>
      </c>
      <c r="T808" s="206">
        <f t="shared" ref="T808:T815" si="23">S808*H808</f>
        <v>0</v>
      </c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R808" s="207" t="s">
        <v>358</v>
      </c>
      <c r="AT808" s="207" t="s">
        <v>615</v>
      </c>
      <c r="AU808" s="207" t="s">
        <v>94</v>
      </c>
      <c r="AY808" s="17" t="s">
        <v>165</v>
      </c>
      <c r="BE808" s="208">
        <f t="shared" ref="BE808:BE815" si="24">IF(N808="základná",J808,0)</f>
        <v>0</v>
      </c>
      <c r="BF808" s="208">
        <f t="shared" ref="BF808:BF815" si="25">IF(N808="znížená",J808,0)</f>
        <v>528.08000000000004</v>
      </c>
      <c r="BG808" s="208">
        <f t="shared" ref="BG808:BG815" si="26">IF(N808="zákl. prenesená",J808,0)</f>
        <v>0</v>
      </c>
      <c r="BH808" s="208">
        <f t="shared" ref="BH808:BH815" si="27">IF(N808="zníž. prenesená",J808,0)</f>
        <v>0</v>
      </c>
      <c r="BI808" s="208">
        <f t="shared" ref="BI808:BI815" si="28">IF(N808="nulová",J808,0)</f>
        <v>0</v>
      </c>
      <c r="BJ808" s="17" t="s">
        <v>94</v>
      </c>
      <c r="BK808" s="208">
        <f t="shared" ref="BK808:BK815" si="29">ROUND(I808*H808,2)</f>
        <v>528.08000000000004</v>
      </c>
      <c r="BL808" s="17" t="s">
        <v>257</v>
      </c>
      <c r="BM808" s="207" t="s">
        <v>1387</v>
      </c>
    </row>
    <row r="809" spans="1:65" s="2" customFormat="1" ht="37.9" customHeight="1">
      <c r="A809" s="31"/>
      <c r="B809" s="32"/>
      <c r="C809" s="243" t="s">
        <v>1388</v>
      </c>
      <c r="D809" s="243" t="s">
        <v>615</v>
      </c>
      <c r="E809" s="244" t="s">
        <v>1389</v>
      </c>
      <c r="F809" s="245" t="s">
        <v>1390</v>
      </c>
      <c r="G809" s="246" t="s">
        <v>289</v>
      </c>
      <c r="H809" s="247">
        <v>1</v>
      </c>
      <c r="I809" s="248">
        <v>669.02</v>
      </c>
      <c r="J809" s="248">
        <f t="shared" si="20"/>
        <v>669.02</v>
      </c>
      <c r="K809" s="249"/>
      <c r="L809" s="250"/>
      <c r="M809" s="251" t="s">
        <v>1</v>
      </c>
      <c r="N809" s="252" t="s">
        <v>39</v>
      </c>
      <c r="O809" s="205">
        <v>0</v>
      </c>
      <c r="P809" s="205">
        <f t="shared" si="21"/>
        <v>0</v>
      </c>
      <c r="Q809" s="205">
        <v>3.7999999999999999E-2</v>
      </c>
      <c r="R809" s="205">
        <f t="shared" si="22"/>
        <v>3.7999999999999999E-2</v>
      </c>
      <c r="S809" s="205">
        <v>0</v>
      </c>
      <c r="T809" s="206">
        <f t="shared" si="23"/>
        <v>0</v>
      </c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R809" s="207" t="s">
        <v>358</v>
      </c>
      <c r="AT809" s="207" t="s">
        <v>615</v>
      </c>
      <c r="AU809" s="207" t="s">
        <v>94</v>
      </c>
      <c r="AY809" s="17" t="s">
        <v>165</v>
      </c>
      <c r="BE809" s="208">
        <f t="shared" si="24"/>
        <v>0</v>
      </c>
      <c r="BF809" s="208">
        <f t="shared" si="25"/>
        <v>669.02</v>
      </c>
      <c r="BG809" s="208">
        <f t="shared" si="26"/>
        <v>0</v>
      </c>
      <c r="BH809" s="208">
        <f t="shared" si="27"/>
        <v>0</v>
      </c>
      <c r="BI809" s="208">
        <f t="shared" si="28"/>
        <v>0</v>
      </c>
      <c r="BJ809" s="17" t="s">
        <v>94</v>
      </c>
      <c r="BK809" s="208">
        <f t="shared" si="29"/>
        <v>669.02</v>
      </c>
      <c r="BL809" s="17" t="s">
        <v>257</v>
      </c>
      <c r="BM809" s="207" t="s">
        <v>1391</v>
      </c>
    </row>
    <row r="810" spans="1:65" s="2" customFormat="1" ht="62.65" customHeight="1">
      <c r="A810" s="31"/>
      <c r="B810" s="32"/>
      <c r="C810" s="243" t="s">
        <v>1392</v>
      </c>
      <c r="D810" s="243" t="s">
        <v>615</v>
      </c>
      <c r="E810" s="244" t="s">
        <v>1393</v>
      </c>
      <c r="F810" s="245" t="s">
        <v>1394</v>
      </c>
      <c r="G810" s="246" t="s">
        <v>289</v>
      </c>
      <c r="H810" s="247">
        <v>1</v>
      </c>
      <c r="I810" s="248">
        <v>1256.52</v>
      </c>
      <c r="J810" s="248">
        <f t="shared" si="20"/>
        <v>1256.52</v>
      </c>
      <c r="K810" s="249"/>
      <c r="L810" s="250"/>
      <c r="M810" s="251" t="s">
        <v>1</v>
      </c>
      <c r="N810" s="252" t="s">
        <v>39</v>
      </c>
      <c r="O810" s="205">
        <v>0</v>
      </c>
      <c r="P810" s="205">
        <f t="shared" si="21"/>
        <v>0</v>
      </c>
      <c r="Q810" s="205">
        <v>3.7999999999999999E-2</v>
      </c>
      <c r="R810" s="205">
        <f t="shared" si="22"/>
        <v>3.7999999999999999E-2</v>
      </c>
      <c r="S810" s="205">
        <v>0</v>
      </c>
      <c r="T810" s="206">
        <f t="shared" si="23"/>
        <v>0</v>
      </c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R810" s="207" t="s">
        <v>358</v>
      </c>
      <c r="AT810" s="207" t="s">
        <v>615</v>
      </c>
      <c r="AU810" s="207" t="s">
        <v>94</v>
      </c>
      <c r="AY810" s="17" t="s">
        <v>165</v>
      </c>
      <c r="BE810" s="208">
        <f t="shared" si="24"/>
        <v>0</v>
      </c>
      <c r="BF810" s="208">
        <f t="shared" si="25"/>
        <v>1256.52</v>
      </c>
      <c r="BG810" s="208">
        <f t="shared" si="26"/>
        <v>0</v>
      </c>
      <c r="BH810" s="208">
        <f t="shared" si="27"/>
        <v>0</v>
      </c>
      <c r="BI810" s="208">
        <f t="shared" si="28"/>
        <v>0</v>
      </c>
      <c r="BJ810" s="17" t="s">
        <v>94</v>
      </c>
      <c r="BK810" s="208">
        <f t="shared" si="29"/>
        <v>1256.52</v>
      </c>
      <c r="BL810" s="17" t="s">
        <v>257</v>
      </c>
      <c r="BM810" s="207" t="s">
        <v>1395</v>
      </c>
    </row>
    <row r="811" spans="1:65" s="2" customFormat="1" ht="55.5" customHeight="1">
      <c r="A811" s="31"/>
      <c r="B811" s="32"/>
      <c r="C811" s="243" t="s">
        <v>1396</v>
      </c>
      <c r="D811" s="243" t="s">
        <v>615</v>
      </c>
      <c r="E811" s="244" t="s">
        <v>1397</v>
      </c>
      <c r="F811" s="245" t="s">
        <v>1398</v>
      </c>
      <c r="G811" s="246" t="s">
        <v>289</v>
      </c>
      <c r="H811" s="247">
        <v>1</v>
      </c>
      <c r="I811" s="248">
        <v>1146.82</v>
      </c>
      <c r="J811" s="248">
        <f t="shared" si="20"/>
        <v>1146.82</v>
      </c>
      <c r="K811" s="249"/>
      <c r="L811" s="250"/>
      <c r="M811" s="251" t="s">
        <v>1</v>
      </c>
      <c r="N811" s="252" t="s">
        <v>39</v>
      </c>
      <c r="O811" s="205">
        <v>0</v>
      </c>
      <c r="P811" s="205">
        <f t="shared" si="21"/>
        <v>0</v>
      </c>
      <c r="Q811" s="205">
        <v>3.7999999999999999E-2</v>
      </c>
      <c r="R811" s="205">
        <f t="shared" si="22"/>
        <v>3.7999999999999999E-2</v>
      </c>
      <c r="S811" s="205">
        <v>0</v>
      </c>
      <c r="T811" s="206">
        <f t="shared" si="23"/>
        <v>0</v>
      </c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R811" s="207" t="s">
        <v>358</v>
      </c>
      <c r="AT811" s="207" t="s">
        <v>615</v>
      </c>
      <c r="AU811" s="207" t="s">
        <v>94</v>
      </c>
      <c r="AY811" s="17" t="s">
        <v>165</v>
      </c>
      <c r="BE811" s="208">
        <f t="shared" si="24"/>
        <v>0</v>
      </c>
      <c r="BF811" s="208">
        <f t="shared" si="25"/>
        <v>1146.82</v>
      </c>
      <c r="BG811" s="208">
        <f t="shared" si="26"/>
        <v>0</v>
      </c>
      <c r="BH811" s="208">
        <f t="shared" si="27"/>
        <v>0</v>
      </c>
      <c r="BI811" s="208">
        <f t="shared" si="28"/>
        <v>0</v>
      </c>
      <c r="BJ811" s="17" t="s">
        <v>94</v>
      </c>
      <c r="BK811" s="208">
        <f t="shared" si="29"/>
        <v>1146.82</v>
      </c>
      <c r="BL811" s="17" t="s">
        <v>257</v>
      </c>
      <c r="BM811" s="207" t="s">
        <v>1399</v>
      </c>
    </row>
    <row r="812" spans="1:65" s="2" customFormat="1" ht="55.5" customHeight="1">
      <c r="A812" s="31"/>
      <c r="B812" s="32"/>
      <c r="C812" s="243" t="s">
        <v>1400</v>
      </c>
      <c r="D812" s="243" t="s">
        <v>615</v>
      </c>
      <c r="E812" s="244" t="s">
        <v>1401</v>
      </c>
      <c r="F812" s="245" t="s">
        <v>1402</v>
      </c>
      <c r="G812" s="246" t="s">
        <v>289</v>
      </c>
      <c r="H812" s="247">
        <v>1</v>
      </c>
      <c r="I812" s="248">
        <v>3470.54</v>
      </c>
      <c r="J812" s="248">
        <f t="shared" si="20"/>
        <v>3470.54</v>
      </c>
      <c r="K812" s="249"/>
      <c r="L812" s="250"/>
      <c r="M812" s="251" t="s">
        <v>1</v>
      </c>
      <c r="N812" s="252" t="s">
        <v>39</v>
      </c>
      <c r="O812" s="205">
        <v>0</v>
      </c>
      <c r="P812" s="205">
        <f t="shared" si="21"/>
        <v>0</v>
      </c>
      <c r="Q812" s="205">
        <v>3.7999999999999999E-2</v>
      </c>
      <c r="R812" s="205">
        <f t="shared" si="22"/>
        <v>3.7999999999999999E-2</v>
      </c>
      <c r="S812" s="205">
        <v>0</v>
      </c>
      <c r="T812" s="206">
        <f t="shared" si="23"/>
        <v>0</v>
      </c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R812" s="207" t="s">
        <v>358</v>
      </c>
      <c r="AT812" s="207" t="s">
        <v>615</v>
      </c>
      <c r="AU812" s="207" t="s">
        <v>94</v>
      </c>
      <c r="AY812" s="17" t="s">
        <v>165</v>
      </c>
      <c r="BE812" s="208">
        <f t="shared" si="24"/>
        <v>0</v>
      </c>
      <c r="BF812" s="208">
        <f t="shared" si="25"/>
        <v>3470.54</v>
      </c>
      <c r="BG812" s="208">
        <f t="shared" si="26"/>
        <v>0</v>
      </c>
      <c r="BH812" s="208">
        <f t="shared" si="27"/>
        <v>0</v>
      </c>
      <c r="BI812" s="208">
        <f t="shared" si="28"/>
        <v>0</v>
      </c>
      <c r="BJ812" s="17" t="s">
        <v>94</v>
      </c>
      <c r="BK812" s="208">
        <f t="shared" si="29"/>
        <v>3470.54</v>
      </c>
      <c r="BL812" s="17" t="s">
        <v>257</v>
      </c>
      <c r="BM812" s="207" t="s">
        <v>1403</v>
      </c>
    </row>
    <row r="813" spans="1:65" s="2" customFormat="1" ht="55.5" customHeight="1">
      <c r="A813" s="31"/>
      <c r="B813" s="32"/>
      <c r="C813" s="243" t="s">
        <v>1404</v>
      </c>
      <c r="D813" s="243" t="s">
        <v>615</v>
      </c>
      <c r="E813" s="244" t="s">
        <v>1405</v>
      </c>
      <c r="F813" s="245" t="s">
        <v>1406</v>
      </c>
      <c r="G813" s="246" t="s">
        <v>289</v>
      </c>
      <c r="H813" s="247">
        <v>1</v>
      </c>
      <c r="I813" s="248">
        <v>2051.84</v>
      </c>
      <c r="J813" s="248">
        <f t="shared" si="20"/>
        <v>2051.84</v>
      </c>
      <c r="K813" s="249"/>
      <c r="L813" s="250"/>
      <c r="M813" s="251" t="s">
        <v>1</v>
      </c>
      <c r="N813" s="252" t="s">
        <v>39</v>
      </c>
      <c r="O813" s="205">
        <v>0</v>
      </c>
      <c r="P813" s="205">
        <f t="shared" si="21"/>
        <v>0</v>
      </c>
      <c r="Q813" s="205">
        <v>3.7999999999999999E-2</v>
      </c>
      <c r="R813" s="205">
        <f t="shared" si="22"/>
        <v>3.7999999999999999E-2</v>
      </c>
      <c r="S813" s="205">
        <v>0</v>
      </c>
      <c r="T813" s="206">
        <f t="shared" si="23"/>
        <v>0</v>
      </c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R813" s="207" t="s">
        <v>358</v>
      </c>
      <c r="AT813" s="207" t="s">
        <v>615</v>
      </c>
      <c r="AU813" s="207" t="s">
        <v>94</v>
      </c>
      <c r="AY813" s="17" t="s">
        <v>165</v>
      </c>
      <c r="BE813" s="208">
        <f t="shared" si="24"/>
        <v>0</v>
      </c>
      <c r="BF813" s="208">
        <f t="shared" si="25"/>
        <v>2051.84</v>
      </c>
      <c r="BG813" s="208">
        <f t="shared" si="26"/>
        <v>0</v>
      </c>
      <c r="BH813" s="208">
        <f t="shared" si="27"/>
        <v>0</v>
      </c>
      <c r="BI813" s="208">
        <f t="shared" si="28"/>
        <v>0</v>
      </c>
      <c r="BJ813" s="17" t="s">
        <v>94</v>
      </c>
      <c r="BK813" s="208">
        <f t="shared" si="29"/>
        <v>2051.84</v>
      </c>
      <c r="BL813" s="17" t="s">
        <v>257</v>
      </c>
      <c r="BM813" s="207" t="s">
        <v>1407</v>
      </c>
    </row>
    <row r="814" spans="1:65" s="2" customFormat="1" ht="37.9" customHeight="1">
      <c r="A814" s="31"/>
      <c r="B814" s="32"/>
      <c r="C814" s="243" t="s">
        <v>1408</v>
      </c>
      <c r="D814" s="243" t="s">
        <v>615</v>
      </c>
      <c r="E814" s="244" t="s">
        <v>1409</v>
      </c>
      <c r="F814" s="245" t="s">
        <v>1410</v>
      </c>
      <c r="G814" s="246" t="s">
        <v>289</v>
      </c>
      <c r="H814" s="247">
        <v>1</v>
      </c>
      <c r="I814" s="248">
        <v>283.36</v>
      </c>
      <c r="J814" s="248">
        <f t="shared" si="20"/>
        <v>283.36</v>
      </c>
      <c r="K814" s="249"/>
      <c r="L814" s="250"/>
      <c r="M814" s="251" t="s">
        <v>1</v>
      </c>
      <c r="N814" s="252" t="s">
        <v>39</v>
      </c>
      <c r="O814" s="205">
        <v>0</v>
      </c>
      <c r="P814" s="205">
        <f t="shared" si="21"/>
        <v>0</v>
      </c>
      <c r="Q814" s="205">
        <v>3.7999999999999999E-2</v>
      </c>
      <c r="R814" s="205">
        <f t="shared" si="22"/>
        <v>3.7999999999999999E-2</v>
      </c>
      <c r="S814" s="205">
        <v>0</v>
      </c>
      <c r="T814" s="206">
        <f t="shared" si="23"/>
        <v>0</v>
      </c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R814" s="207" t="s">
        <v>358</v>
      </c>
      <c r="AT814" s="207" t="s">
        <v>615</v>
      </c>
      <c r="AU814" s="207" t="s">
        <v>94</v>
      </c>
      <c r="AY814" s="17" t="s">
        <v>165</v>
      </c>
      <c r="BE814" s="208">
        <f t="shared" si="24"/>
        <v>0</v>
      </c>
      <c r="BF814" s="208">
        <f t="shared" si="25"/>
        <v>283.36</v>
      </c>
      <c r="BG814" s="208">
        <f t="shared" si="26"/>
        <v>0</v>
      </c>
      <c r="BH814" s="208">
        <f t="shared" si="27"/>
        <v>0</v>
      </c>
      <c r="BI814" s="208">
        <f t="shared" si="28"/>
        <v>0</v>
      </c>
      <c r="BJ814" s="17" t="s">
        <v>94</v>
      </c>
      <c r="BK814" s="208">
        <f t="shared" si="29"/>
        <v>283.36</v>
      </c>
      <c r="BL814" s="17" t="s">
        <v>257</v>
      </c>
      <c r="BM814" s="207" t="s">
        <v>1411</v>
      </c>
    </row>
    <row r="815" spans="1:65" s="2" customFormat="1" ht="24.2" customHeight="1">
      <c r="A815" s="31"/>
      <c r="B815" s="32"/>
      <c r="C815" s="196" t="s">
        <v>1412</v>
      </c>
      <c r="D815" s="196" t="s">
        <v>167</v>
      </c>
      <c r="E815" s="197" t="s">
        <v>1413</v>
      </c>
      <c r="F815" s="198" t="s">
        <v>1414</v>
      </c>
      <c r="G815" s="199" t="s">
        <v>289</v>
      </c>
      <c r="H815" s="200">
        <v>8</v>
      </c>
      <c r="I815" s="201">
        <v>8.01</v>
      </c>
      <c r="J815" s="201">
        <f t="shared" si="20"/>
        <v>64.08</v>
      </c>
      <c r="K815" s="202"/>
      <c r="L815" s="36"/>
      <c r="M815" s="203" t="s">
        <v>1</v>
      </c>
      <c r="N815" s="204" t="s">
        <v>39</v>
      </c>
      <c r="O815" s="205">
        <v>0.33900000000000002</v>
      </c>
      <c r="P815" s="205">
        <f t="shared" si="21"/>
        <v>2.7120000000000002</v>
      </c>
      <c r="Q815" s="205">
        <v>2.5000000000000001E-4</v>
      </c>
      <c r="R815" s="205">
        <f t="shared" si="22"/>
        <v>2E-3</v>
      </c>
      <c r="S815" s="205">
        <v>0</v>
      </c>
      <c r="T815" s="206">
        <f t="shared" si="23"/>
        <v>0</v>
      </c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R815" s="207" t="s">
        <v>257</v>
      </c>
      <c r="AT815" s="207" t="s">
        <v>167</v>
      </c>
      <c r="AU815" s="207" t="s">
        <v>94</v>
      </c>
      <c r="AY815" s="17" t="s">
        <v>165</v>
      </c>
      <c r="BE815" s="208">
        <f t="shared" si="24"/>
        <v>0</v>
      </c>
      <c r="BF815" s="208">
        <f t="shared" si="25"/>
        <v>64.08</v>
      </c>
      <c r="BG815" s="208">
        <f t="shared" si="26"/>
        <v>0</v>
      </c>
      <c r="BH815" s="208">
        <f t="shared" si="27"/>
        <v>0</v>
      </c>
      <c r="BI815" s="208">
        <f t="shared" si="28"/>
        <v>0</v>
      </c>
      <c r="BJ815" s="17" t="s">
        <v>94</v>
      </c>
      <c r="BK815" s="208">
        <f t="shared" si="29"/>
        <v>64.08</v>
      </c>
      <c r="BL815" s="17" t="s">
        <v>257</v>
      </c>
      <c r="BM815" s="207" t="s">
        <v>1415</v>
      </c>
    </row>
    <row r="816" spans="1:65" s="13" customFormat="1" ht="11.25">
      <c r="B816" s="209"/>
      <c r="C816" s="210"/>
      <c r="D816" s="211" t="s">
        <v>173</v>
      </c>
      <c r="E816" s="212" t="s">
        <v>1</v>
      </c>
      <c r="F816" s="213" t="s">
        <v>498</v>
      </c>
      <c r="G816" s="210"/>
      <c r="H816" s="212" t="s">
        <v>1</v>
      </c>
      <c r="I816" s="210"/>
      <c r="J816" s="210"/>
      <c r="K816" s="210"/>
      <c r="L816" s="214"/>
      <c r="M816" s="215"/>
      <c r="N816" s="216"/>
      <c r="O816" s="216"/>
      <c r="P816" s="216"/>
      <c r="Q816" s="216"/>
      <c r="R816" s="216"/>
      <c r="S816" s="216"/>
      <c r="T816" s="217"/>
      <c r="AT816" s="218" t="s">
        <v>173</v>
      </c>
      <c r="AU816" s="218" t="s">
        <v>94</v>
      </c>
      <c r="AV816" s="13" t="s">
        <v>81</v>
      </c>
      <c r="AW816" s="13" t="s">
        <v>29</v>
      </c>
      <c r="AX816" s="13" t="s">
        <v>73</v>
      </c>
      <c r="AY816" s="218" t="s">
        <v>165</v>
      </c>
    </row>
    <row r="817" spans="1:65" s="14" customFormat="1" ht="11.25">
      <c r="B817" s="219"/>
      <c r="C817" s="220"/>
      <c r="D817" s="211" t="s">
        <v>173</v>
      </c>
      <c r="E817" s="221" t="s">
        <v>1</v>
      </c>
      <c r="F817" s="222" t="s">
        <v>1416</v>
      </c>
      <c r="G817" s="220"/>
      <c r="H817" s="223">
        <v>8</v>
      </c>
      <c r="I817" s="220"/>
      <c r="J817" s="220"/>
      <c r="K817" s="220"/>
      <c r="L817" s="224"/>
      <c r="M817" s="225"/>
      <c r="N817" s="226"/>
      <c r="O817" s="226"/>
      <c r="P817" s="226"/>
      <c r="Q817" s="226"/>
      <c r="R817" s="226"/>
      <c r="S817" s="226"/>
      <c r="T817" s="227"/>
      <c r="AT817" s="228" t="s">
        <v>173</v>
      </c>
      <c r="AU817" s="228" t="s">
        <v>94</v>
      </c>
      <c r="AV817" s="14" t="s">
        <v>94</v>
      </c>
      <c r="AW817" s="14" t="s">
        <v>29</v>
      </c>
      <c r="AX817" s="14" t="s">
        <v>73</v>
      </c>
      <c r="AY817" s="228" t="s">
        <v>165</v>
      </c>
    </row>
    <row r="818" spans="1:65" s="15" customFormat="1" ht="11.25">
      <c r="B818" s="229"/>
      <c r="C818" s="230"/>
      <c r="D818" s="211" t="s">
        <v>173</v>
      </c>
      <c r="E818" s="231" t="s">
        <v>1</v>
      </c>
      <c r="F818" s="232" t="s">
        <v>176</v>
      </c>
      <c r="G818" s="230"/>
      <c r="H818" s="233">
        <v>8</v>
      </c>
      <c r="I818" s="230"/>
      <c r="J818" s="230"/>
      <c r="K818" s="230"/>
      <c r="L818" s="234"/>
      <c r="M818" s="235"/>
      <c r="N818" s="236"/>
      <c r="O818" s="236"/>
      <c r="P818" s="236"/>
      <c r="Q818" s="236"/>
      <c r="R818" s="236"/>
      <c r="S818" s="236"/>
      <c r="T818" s="237"/>
      <c r="AT818" s="238" t="s">
        <v>173</v>
      </c>
      <c r="AU818" s="238" t="s">
        <v>94</v>
      </c>
      <c r="AV818" s="15" t="s">
        <v>171</v>
      </c>
      <c r="AW818" s="15" t="s">
        <v>29</v>
      </c>
      <c r="AX818" s="15" t="s">
        <v>81</v>
      </c>
      <c r="AY818" s="238" t="s">
        <v>165</v>
      </c>
    </row>
    <row r="819" spans="1:65" s="2" customFormat="1" ht="37.9" customHeight="1">
      <c r="A819" s="31"/>
      <c r="B819" s="32"/>
      <c r="C819" s="243" t="s">
        <v>1417</v>
      </c>
      <c r="D819" s="243" t="s">
        <v>615</v>
      </c>
      <c r="E819" s="244" t="s">
        <v>1418</v>
      </c>
      <c r="F819" s="245" t="s">
        <v>1419</v>
      </c>
      <c r="G819" s="246" t="s">
        <v>220</v>
      </c>
      <c r="H819" s="247">
        <v>3.94</v>
      </c>
      <c r="I819" s="248">
        <v>14.57</v>
      </c>
      <c r="J819" s="248">
        <f>ROUND(I819*H819,2)</f>
        <v>57.41</v>
      </c>
      <c r="K819" s="249"/>
      <c r="L819" s="250"/>
      <c r="M819" s="251" t="s">
        <v>1</v>
      </c>
      <c r="N819" s="252" t="s">
        <v>39</v>
      </c>
      <c r="O819" s="205">
        <v>0</v>
      </c>
      <c r="P819" s="205">
        <f>O819*H819</f>
        <v>0</v>
      </c>
      <c r="Q819" s="205">
        <v>9.7999999999999997E-4</v>
      </c>
      <c r="R819" s="205">
        <f>Q819*H819</f>
        <v>3.8612E-3</v>
      </c>
      <c r="S819" s="205">
        <v>0</v>
      </c>
      <c r="T819" s="206">
        <f>S819*H819</f>
        <v>0</v>
      </c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R819" s="207" t="s">
        <v>358</v>
      </c>
      <c r="AT819" s="207" t="s">
        <v>615</v>
      </c>
      <c r="AU819" s="207" t="s">
        <v>94</v>
      </c>
      <c r="AY819" s="17" t="s">
        <v>165</v>
      </c>
      <c r="BE819" s="208">
        <f>IF(N819="základná",J819,0)</f>
        <v>0</v>
      </c>
      <c r="BF819" s="208">
        <f>IF(N819="znížená",J819,0)</f>
        <v>57.41</v>
      </c>
      <c r="BG819" s="208">
        <f>IF(N819="zákl. prenesená",J819,0)</f>
        <v>0</v>
      </c>
      <c r="BH819" s="208">
        <f>IF(N819="zníž. prenesená",J819,0)</f>
        <v>0</v>
      </c>
      <c r="BI819" s="208">
        <f>IF(N819="nulová",J819,0)</f>
        <v>0</v>
      </c>
      <c r="BJ819" s="17" t="s">
        <v>94</v>
      </c>
      <c r="BK819" s="208">
        <f>ROUND(I819*H819,2)</f>
        <v>57.41</v>
      </c>
      <c r="BL819" s="17" t="s">
        <v>257</v>
      </c>
      <c r="BM819" s="207" t="s">
        <v>1420</v>
      </c>
    </row>
    <row r="820" spans="1:65" s="13" customFormat="1" ht="11.25">
      <c r="B820" s="209"/>
      <c r="C820" s="210"/>
      <c r="D820" s="211" t="s">
        <v>173</v>
      </c>
      <c r="E820" s="212" t="s">
        <v>1</v>
      </c>
      <c r="F820" s="213" t="s">
        <v>242</v>
      </c>
      <c r="G820" s="210"/>
      <c r="H820" s="212" t="s">
        <v>1</v>
      </c>
      <c r="I820" s="210"/>
      <c r="J820" s="210"/>
      <c r="K820" s="210"/>
      <c r="L820" s="214"/>
      <c r="M820" s="215"/>
      <c r="N820" s="216"/>
      <c r="O820" s="216"/>
      <c r="P820" s="216"/>
      <c r="Q820" s="216"/>
      <c r="R820" s="216"/>
      <c r="S820" s="216"/>
      <c r="T820" s="217"/>
      <c r="AT820" s="218" t="s">
        <v>173</v>
      </c>
      <c r="AU820" s="218" t="s">
        <v>94</v>
      </c>
      <c r="AV820" s="13" t="s">
        <v>81</v>
      </c>
      <c r="AW820" s="13" t="s">
        <v>29</v>
      </c>
      <c r="AX820" s="13" t="s">
        <v>73</v>
      </c>
      <c r="AY820" s="218" t="s">
        <v>165</v>
      </c>
    </row>
    <row r="821" spans="1:65" s="14" customFormat="1" ht="11.25">
      <c r="B821" s="219"/>
      <c r="C821" s="220"/>
      <c r="D821" s="211" t="s">
        <v>173</v>
      </c>
      <c r="E821" s="221" t="s">
        <v>1</v>
      </c>
      <c r="F821" s="222" t="s">
        <v>1421</v>
      </c>
      <c r="G821" s="220"/>
      <c r="H821" s="223">
        <v>3.94</v>
      </c>
      <c r="I821" s="220"/>
      <c r="J821" s="220"/>
      <c r="K821" s="220"/>
      <c r="L821" s="224"/>
      <c r="M821" s="225"/>
      <c r="N821" s="226"/>
      <c r="O821" s="226"/>
      <c r="P821" s="226"/>
      <c r="Q821" s="226"/>
      <c r="R821" s="226"/>
      <c r="S821" s="226"/>
      <c r="T821" s="227"/>
      <c r="AT821" s="228" t="s">
        <v>173</v>
      </c>
      <c r="AU821" s="228" t="s">
        <v>94</v>
      </c>
      <c r="AV821" s="14" t="s">
        <v>94</v>
      </c>
      <c r="AW821" s="14" t="s">
        <v>29</v>
      </c>
      <c r="AX821" s="14" t="s">
        <v>73</v>
      </c>
      <c r="AY821" s="228" t="s">
        <v>165</v>
      </c>
    </row>
    <row r="822" spans="1:65" s="15" customFormat="1" ht="11.25">
      <c r="B822" s="229"/>
      <c r="C822" s="230"/>
      <c r="D822" s="211" t="s">
        <v>173</v>
      </c>
      <c r="E822" s="231" t="s">
        <v>1</v>
      </c>
      <c r="F822" s="232" t="s">
        <v>176</v>
      </c>
      <c r="G822" s="230"/>
      <c r="H822" s="233">
        <v>3.94</v>
      </c>
      <c r="I822" s="230"/>
      <c r="J822" s="230"/>
      <c r="K822" s="230"/>
      <c r="L822" s="234"/>
      <c r="M822" s="235"/>
      <c r="N822" s="236"/>
      <c r="O822" s="236"/>
      <c r="P822" s="236"/>
      <c r="Q822" s="236"/>
      <c r="R822" s="236"/>
      <c r="S822" s="236"/>
      <c r="T822" s="237"/>
      <c r="AT822" s="238" t="s">
        <v>173</v>
      </c>
      <c r="AU822" s="238" t="s">
        <v>94</v>
      </c>
      <c r="AV822" s="15" t="s">
        <v>171</v>
      </c>
      <c r="AW822" s="15" t="s">
        <v>29</v>
      </c>
      <c r="AX822" s="15" t="s">
        <v>81</v>
      </c>
      <c r="AY822" s="238" t="s">
        <v>165</v>
      </c>
    </row>
    <row r="823" spans="1:65" s="2" customFormat="1" ht="24.2" customHeight="1">
      <c r="A823" s="31"/>
      <c r="B823" s="32"/>
      <c r="C823" s="196" t="s">
        <v>1422</v>
      </c>
      <c r="D823" s="196" t="s">
        <v>167</v>
      </c>
      <c r="E823" s="197" t="s">
        <v>1423</v>
      </c>
      <c r="F823" s="198" t="s">
        <v>1424</v>
      </c>
      <c r="G823" s="199" t="s">
        <v>289</v>
      </c>
      <c r="H823" s="200">
        <v>1</v>
      </c>
      <c r="I823" s="201">
        <v>14.06</v>
      </c>
      <c r="J823" s="201">
        <f>ROUND(I823*H823,2)</f>
        <v>14.06</v>
      </c>
      <c r="K823" s="202"/>
      <c r="L823" s="36"/>
      <c r="M823" s="203" t="s">
        <v>1</v>
      </c>
      <c r="N823" s="204" t="s">
        <v>39</v>
      </c>
      <c r="O823" s="205">
        <v>0.628</v>
      </c>
      <c r="P823" s="205">
        <f>O823*H823</f>
        <v>0.628</v>
      </c>
      <c r="Q823" s="205">
        <v>2.9999999999999997E-4</v>
      </c>
      <c r="R823" s="205">
        <f>Q823*H823</f>
        <v>2.9999999999999997E-4</v>
      </c>
      <c r="S823" s="205">
        <v>0</v>
      </c>
      <c r="T823" s="206">
        <f>S823*H823</f>
        <v>0</v>
      </c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R823" s="207" t="s">
        <v>257</v>
      </c>
      <c r="AT823" s="207" t="s">
        <v>167</v>
      </c>
      <c r="AU823" s="207" t="s">
        <v>94</v>
      </c>
      <c r="AY823" s="17" t="s">
        <v>165</v>
      </c>
      <c r="BE823" s="208">
        <f>IF(N823="základná",J823,0)</f>
        <v>0</v>
      </c>
      <c r="BF823" s="208">
        <f>IF(N823="znížená",J823,0)</f>
        <v>14.06</v>
      </c>
      <c r="BG823" s="208">
        <f>IF(N823="zákl. prenesená",J823,0)</f>
        <v>0</v>
      </c>
      <c r="BH823" s="208">
        <f>IF(N823="zníž. prenesená",J823,0)</f>
        <v>0</v>
      </c>
      <c r="BI823" s="208">
        <f>IF(N823="nulová",J823,0)</f>
        <v>0</v>
      </c>
      <c r="BJ823" s="17" t="s">
        <v>94</v>
      </c>
      <c r="BK823" s="208">
        <f>ROUND(I823*H823,2)</f>
        <v>14.06</v>
      </c>
      <c r="BL823" s="17" t="s">
        <v>257</v>
      </c>
      <c r="BM823" s="207" t="s">
        <v>1425</v>
      </c>
    </row>
    <row r="824" spans="1:65" s="13" customFormat="1" ht="11.25">
      <c r="B824" s="209"/>
      <c r="C824" s="210"/>
      <c r="D824" s="211" t="s">
        <v>173</v>
      </c>
      <c r="E824" s="212" t="s">
        <v>1</v>
      </c>
      <c r="F824" s="213" t="s">
        <v>242</v>
      </c>
      <c r="G824" s="210"/>
      <c r="H824" s="212" t="s">
        <v>1</v>
      </c>
      <c r="I824" s="210"/>
      <c r="J824" s="210"/>
      <c r="K824" s="210"/>
      <c r="L824" s="214"/>
      <c r="M824" s="215"/>
      <c r="N824" s="216"/>
      <c r="O824" s="216"/>
      <c r="P824" s="216"/>
      <c r="Q824" s="216"/>
      <c r="R824" s="216"/>
      <c r="S824" s="216"/>
      <c r="T824" s="217"/>
      <c r="AT824" s="218" t="s">
        <v>173</v>
      </c>
      <c r="AU824" s="218" t="s">
        <v>94</v>
      </c>
      <c r="AV824" s="13" t="s">
        <v>81</v>
      </c>
      <c r="AW824" s="13" t="s">
        <v>29</v>
      </c>
      <c r="AX824" s="13" t="s">
        <v>73</v>
      </c>
      <c r="AY824" s="218" t="s">
        <v>165</v>
      </c>
    </row>
    <row r="825" spans="1:65" s="14" customFormat="1" ht="11.25">
      <c r="B825" s="219"/>
      <c r="C825" s="220"/>
      <c r="D825" s="211" t="s">
        <v>173</v>
      </c>
      <c r="E825" s="221" t="s">
        <v>1</v>
      </c>
      <c r="F825" s="222" t="s">
        <v>81</v>
      </c>
      <c r="G825" s="220"/>
      <c r="H825" s="223">
        <v>1</v>
      </c>
      <c r="I825" s="220"/>
      <c r="J825" s="220"/>
      <c r="K825" s="220"/>
      <c r="L825" s="224"/>
      <c r="M825" s="225"/>
      <c r="N825" s="226"/>
      <c r="O825" s="226"/>
      <c r="P825" s="226"/>
      <c r="Q825" s="226"/>
      <c r="R825" s="226"/>
      <c r="S825" s="226"/>
      <c r="T825" s="227"/>
      <c r="AT825" s="228" t="s">
        <v>173</v>
      </c>
      <c r="AU825" s="228" t="s">
        <v>94</v>
      </c>
      <c r="AV825" s="14" t="s">
        <v>94</v>
      </c>
      <c r="AW825" s="14" t="s">
        <v>29</v>
      </c>
      <c r="AX825" s="14" t="s">
        <v>73</v>
      </c>
      <c r="AY825" s="228" t="s">
        <v>165</v>
      </c>
    </row>
    <row r="826" spans="1:65" s="15" customFormat="1" ht="11.25">
      <c r="B826" s="229"/>
      <c r="C826" s="230"/>
      <c r="D826" s="211" t="s">
        <v>173</v>
      </c>
      <c r="E826" s="231" t="s">
        <v>1</v>
      </c>
      <c r="F826" s="232" t="s">
        <v>176</v>
      </c>
      <c r="G826" s="230"/>
      <c r="H826" s="233">
        <v>1</v>
      </c>
      <c r="I826" s="230"/>
      <c r="J826" s="230"/>
      <c r="K826" s="230"/>
      <c r="L826" s="234"/>
      <c r="M826" s="235"/>
      <c r="N826" s="236"/>
      <c r="O826" s="236"/>
      <c r="P826" s="236"/>
      <c r="Q826" s="236"/>
      <c r="R826" s="236"/>
      <c r="S826" s="236"/>
      <c r="T826" s="237"/>
      <c r="AT826" s="238" t="s">
        <v>173</v>
      </c>
      <c r="AU826" s="238" t="s">
        <v>94</v>
      </c>
      <c r="AV826" s="15" t="s">
        <v>171</v>
      </c>
      <c r="AW826" s="15" t="s">
        <v>29</v>
      </c>
      <c r="AX826" s="15" t="s">
        <v>81</v>
      </c>
      <c r="AY826" s="238" t="s">
        <v>165</v>
      </c>
    </row>
    <row r="827" spans="1:65" s="2" customFormat="1" ht="37.9" customHeight="1">
      <c r="A827" s="31"/>
      <c r="B827" s="32"/>
      <c r="C827" s="243" t="s">
        <v>1426</v>
      </c>
      <c r="D827" s="243" t="s">
        <v>615</v>
      </c>
      <c r="E827" s="244" t="s">
        <v>1418</v>
      </c>
      <c r="F827" s="245" t="s">
        <v>1419</v>
      </c>
      <c r="G827" s="246" t="s">
        <v>220</v>
      </c>
      <c r="H827" s="247">
        <v>5.2519999999999998</v>
      </c>
      <c r="I827" s="248">
        <v>14.57</v>
      </c>
      <c r="J827" s="248">
        <f>ROUND(I827*H827,2)</f>
        <v>76.52</v>
      </c>
      <c r="K827" s="249"/>
      <c r="L827" s="250"/>
      <c r="M827" s="251" t="s">
        <v>1</v>
      </c>
      <c r="N827" s="252" t="s">
        <v>39</v>
      </c>
      <c r="O827" s="205">
        <v>0</v>
      </c>
      <c r="P827" s="205">
        <f>O827*H827</f>
        <v>0</v>
      </c>
      <c r="Q827" s="205">
        <v>9.7999999999999997E-4</v>
      </c>
      <c r="R827" s="205">
        <f>Q827*H827</f>
        <v>5.1469599999999999E-3</v>
      </c>
      <c r="S827" s="205">
        <v>0</v>
      </c>
      <c r="T827" s="206">
        <f>S827*H827</f>
        <v>0</v>
      </c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R827" s="207" t="s">
        <v>358</v>
      </c>
      <c r="AT827" s="207" t="s">
        <v>615</v>
      </c>
      <c r="AU827" s="207" t="s">
        <v>94</v>
      </c>
      <c r="AY827" s="17" t="s">
        <v>165</v>
      </c>
      <c r="BE827" s="208">
        <f>IF(N827="základná",J827,0)</f>
        <v>0</v>
      </c>
      <c r="BF827" s="208">
        <f>IF(N827="znížená",J827,0)</f>
        <v>76.52</v>
      </c>
      <c r="BG827" s="208">
        <f>IF(N827="zákl. prenesená",J827,0)</f>
        <v>0</v>
      </c>
      <c r="BH827" s="208">
        <f>IF(N827="zníž. prenesená",J827,0)</f>
        <v>0</v>
      </c>
      <c r="BI827" s="208">
        <f>IF(N827="nulová",J827,0)</f>
        <v>0</v>
      </c>
      <c r="BJ827" s="17" t="s">
        <v>94</v>
      </c>
      <c r="BK827" s="208">
        <f>ROUND(I827*H827,2)</f>
        <v>76.52</v>
      </c>
      <c r="BL827" s="17" t="s">
        <v>257</v>
      </c>
      <c r="BM827" s="207" t="s">
        <v>1427</v>
      </c>
    </row>
    <row r="828" spans="1:65" s="13" customFormat="1" ht="11.25">
      <c r="B828" s="209"/>
      <c r="C828" s="210"/>
      <c r="D828" s="211" t="s">
        <v>173</v>
      </c>
      <c r="E828" s="212" t="s">
        <v>1</v>
      </c>
      <c r="F828" s="213" t="s">
        <v>242</v>
      </c>
      <c r="G828" s="210"/>
      <c r="H828" s="212" t="s">
        <v>1</v>
      </c>
      <c r="I828" s="210"/>
      <c r="J828" s="210"/>
      <c r="K828" s="210"/>
      <c r="L828" s="214"/>
      <c r="M828" s="215"/>
      <c r="N828" s="216"/>
      <c r="O828" s="216"/>
      <c r="P828" s="216"/>
      <c r="Q828" s="216"/>
      <c r="R828" s="216"/>
      <c r="S828" s="216"/>
      <c r="T828" s="217"/>
      <c r="AT828" s="218" t="s">
        <v>173</v>
      </c>
      <c r="AU828" s="218" t="s">
        <v>94</v>
      </c>
      <c r="AV828" s="13" t="s">
        <v>81</v>
      </c>
      <c r="AW828" s="13" t="s">
        <v>29</v>
      </c>
      <c r="AX828" s="13" t="s">
        <v>73</v>
      </c>
      <c r="AY828" s="218" t="s">
        <v>165</v>
      </c>
    </row>
    <row r="829" spans="1:65" s="14" customFormat="1" ht="11.25">
      <c r="B829" s="219"/>
      <c r="C829" s="220"/>
      <c r="D829" s="211" t="s">
        <v>173</v>
      </c>
      <c r="E829" s="221" t="s">
        <v>1</v>
      </c>
      <c r="F829" s="222" t="s">
        <v>1428</v>
      </c>
      <c r="G829" s="220"/>
      <c r="H829" s="223">
        <v>2.02</v>
      </c>
      <c r="I829" s="220"/>
      <c r="J829" s="220"/>
      <c r="K829" s="220"/>
      <c r="L829" s="224"/>
      <c r="M829" s="225"/>
      <c r="N829" s="226"/>
      <c r="O829" s="226"/>
      <c r="P829" s="226"/>
      <c r="Q829" s="226"/>
      <c r="R829" s="226"/>
      <c r="S829" s="226"/>
      <c r="T829" s="227"/>
      <c r="AT829" s="228" t="s">
        <v>173</v>
      </c>
      <c r="AU829" s="228" t="s">
        <v>94</v>
      </c>
      <c r="AV829" s="14" t="s">
        <v>94</v>
      </c>
      <c r="AW829" s="14" t="s">
        <v>29</v>
      </c>
      <c r="AX829" s="14" t="s">
        <v>73</v>
      </c>
      <c r="AY829" s="228" t="s">
        <v>165</v>
      </c>
    </row>
    <row r="830" spans="1:65" s="15" customFormat="1" ht="11.25">
      <c r="B830" s="229"/>
      <c r="C830" s="230"/>
      <c r="D830" s="211" t="s">
        <v>173</v>
      </c>
      <c r="E830" s="231" t="s">
        <v>1</v>
      </c>
      <c r="F830" s="232" t="s">
        <v>176</v>
      </c>
      <c r="G830" s="230"/>
      <c r="H830" s="233">
        <v>2.02</v>
      </c>
      <c r="I830" s="230"/>
      <c r="J830" s="230"/>
      <c r="K830" s="230"/>
      <c r="L830" s="234"/>
      <c r="M830" s="235"/>
      <c r="N830" s="236"/>
      <c r="O830" s="236"/>
      <c r="P830" s="236"/>
      <c r="Q830" s="236"/>
      <c r="R830" s="236"/>
      <c r="S830" s="236"/>
      <c r="T830" s="237"/>
      <c r="AT830" s="238" t="s">
        <v>173</v>
      </c>
      <c r="AU830" s="238" t="s">
        <v>94</v>
      </c>
      <c r="AV830" s="15" t="s">
        <v>171</v>
      </c>
      <c r="AW830" s="15" t="s">
        <v>29</v>
      </c>
      <c r="AX830" s="15" t="s">
        <v>81</v>
      </c>
      <c r="AY830" s="238" t="s">
        <v>165</v>
      </c>
    </row>
    <row r="831" spans="1:65" s="14" customFormat="1" ht="11.25">
      <c r="B831" s="219"/>
      <c r="C831" s="220"/>
      <c r="D831" s="211" t="s">
        <v>173</v>
      </c>
      <c r="E831" s="220"/>
      <c r="F831" s="222" t="s">
        <v>1429</v>
      </c>
      <c r="G831" s="220"/>
      <c r="H831" s="223">
        <v>5.2519999999999998</v>
      </c>
      <c r="I831" s="220"/>
      <c r="J831" s="220"/>
      <c r="K831" s="220"/>
      <c r="L831" s="224"/>
      <c r="M831" s="225"/>
      <c r="N831" s="226"/>
      <c r="O831" s="226"/>
      <c r="P831" s="226"/>
      <c r="Q831" s="226"/>
      <c r="R831" s="226"/>
      <c r="S831" s="226"/>
      <c r="T831" s="227"/>
      <c r="AT831" s="228" t="s">
        <v>173</v>
      </c>
      <c r="AU831" s="228" t="s">
        <v>94</v>
      </c>
      <c r="AV831" s="14" t="s">
        <v>94</v>
      </c>
      <c r="AW831" s="14" t="s">
        <v>4</v>
      </c>
      <c r="AX831" s="14" t="s">
        <v>81</v>
      </c>
      <c r="AY831" s="228" t="s">
        <v>165</v>
      </c>
    </row>
    <row r="832" spans="1:65" s="2" customFormat="1" ht="24.2" customHeight="1">
      <c r="A832" s="31"/>
      <c r="B832" s="32"/>
      <c r="C832" s="196" t="s">
        <v>1430</v>
      </c>
      <c r="D832" s="196" t="s">
        <v>167</v>
      </c>
      <c r="E832" s="197" t="s">
        <v>1431</v>
      </c>
      <c r="F832" s="198" t="s">
        <v>1432</v>
      </c>
      <c r="G832" s="199" t="s">
        <v>289</v>
      </c>
      <c r="H832" s="200">
        <v>2</v>
      </c>
      <c r="I832" s="201">
        <v>11.87</v>
      </c>
      <c r="J832" s="201">
        <f>ROUND(I832*H832,2)</f>
        <v>23.74</v>
      </c>
      <c r="K832" s="202"/>
      <c r="L832" s="36"/>
      <c r="M832" s="203" t="s">
        <v>1</v>
      </c>
      <c r="N832" s="204" t="s">
        <v>39</v>
      </c>
      <c r="O832" s="205">
        <v>0.51800000000000002</v>
      </c>
      <c r="P832" s="205">
        <f>O832*H832</f>
        <v>1.036</v>
      </c>
      <c r="Q832" s="205">
        <v>2.9999999999999997E-4</v>
      </c>
      <c r="R832" s="205">
        <f>Q832*H832</f>
        <v>5.9999999999999995E-4</v>
      </c>
      <c r="S832" s="205">
        <v>0</v>
      </c>
      <c r="T832" s="206">
        <f>S832*H832</f>
        <v>0</v>
      </c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R832" s="207" t="s">
        <v>257</v>
      </c>
      <c r="AT832" s="207" t="s">
        <v>167</v>
      </c>
      <c r="AU832" s="207" t="s">
        <v>94</v>
      </c>
      <c r="AY832" s="17" t="s">
        <v>165</v>
      </c>
      <c r="BE832" s="208">
        <f>IF(N832="základná",J832,0)</f>
        <v>0</v>
      </c>
      <c r="BF832" s="208">
        <f>IF(N832="znížená",J832,0)</f>
        <v>23.74</v>
      </c>
      <c r="BG832" s="208">
        <f>IF(N832="zákl. prenesená",J832,0)</f>
        <v>0</v>
      </c>
      <c r="BH832" s="208">
        <f>IF(N832="zníž. prenesená",J832,0)</f>
        <v>0</v>
      </c>
      <c r="BI832" s="208">
        <f>IF(N832="nulová",J832,0)</f>
        <v>0</v>
      </c>
      <c r="BJ832" s="17" t="s">
        <v>94</v>
      </c>
      <c r="BK832" s="208">
        <f>ROUND(I832*H832,2)</f>
        <v>23.74</v>
      </c>
      <c r="BL832" s="17" t="s">
        <v>257</v>
      </c>
      <c r="BM832" s="207" t="s">
        <v>1433</v>
      </c>
    </row>
    <row r="833" spans="1:65" s="13" customFormat="1" ht="11.25">
      <c r="B833" s="209"/>
      <c r="C833" s="210"/>
      <c r="D833" s="211" t="s">
        <v>173</v>
      </c>
      <c r="E833" s="212" t="s">
        <v>1</v>
      </c>
      <c r="F833" s="213" t="s">
        <v>242</v>
      </c>
      <c r="G833" s="210"/>
      <c r="H833" s="212" t="s">
        <v>1</v>
      </c>
      <c r="I833" s="210"/>
      <c r="J833" s="210"/>
      <c r="K833" s="210"/>
      <c r="L833" s="214"/>
      <c r="M833" s="215"/>
      <c r="N833" s="216"/>
      <c r="O833" s="216"/>
      <c r="P833" s="216"/>
      <c r="Q833" s="216"/>
      <c r="R833" s="216"/>
      <c r="S833" s="216"/>
      <c r="T833" s="217"/>
      <c r="AT833" s="218" t="s">
        <v>173</v>
      </c>
      <c r="AU833" s="218" t="s">
        <v>94</v>
      </c>
      <c r="AV833" s="13" t="s">
        <v>81</v>
      </c>
      <c r="AW833" s="13" t="s">
        <v>29</v>
      </c>
      <c r="AX833" s="13" t="s">
        <v>73</v>
      </c>
      <c r="AY833" s="218" t="s">
        <v>165</v>
      </c>
    </row>
    <row r="834" spans="1:65" s="14" customFormat="1" ht="11.25">
      <c r="B834" s="219"/>
      <c r="C834" s="220"/>
      <c r="D834" s="211" t="s">
        <v>173</v>
      </c>
      <c r="E834" s="221" t="s">
        <v>1</v>
      </c>
      <c r="F834" s="222" t="s">
        <v>94</v>
      </c>
      <c r="G834" s="220"/>
      <c r="H834" s="223">
        <v>2</v>
      </c>
      <c r="I834" s="220"/>
      <c r="J834" s="220"/>
      <c r="K834" s="220"/>
      <c r="L834" s="224"/>
      <c r="M834" s="225"/>
      <c r="N834" s="226"/>
      <c r="O834" s="226"/>
      <c r="P834" s="226"/>
      <c r="Q834" s="226"/>
      <c r="R834" s="226"/>
      <c r="S834" s="226"/>
      <c r="T834" s="227"/>
      <c r="AT834" s="228" t="s">
        <v>173</v>
      </c>
      <c r="AU834" s="228" t="s">
        <v>94</v>
      </c>
      <c r="AV834" s="14" t="s">
        <v>94</v>
      </c>
      <c r="AW834" s="14" t="s">
        <v>29</v>
      </c>
      <c r="AX834" s="14" t="s">
        <v>73</v>
      </c>
      <c r="AY834" s="228" t="s">
        <v>165</v>
      </c>
    </row>
    <row r="835" spans="1:65" s="15" customFormat="1" ht="11.25">
      <c r="B835" s="229"/>
      <c r="C835" s="230"/>
      <c r="D835" s="211" t="s">
        <v>173</v>
      </c>
      <c r="E835" s="231" t="s">
        <v>1</v>
      </c>
      <c r="F835" s="232" t="s">
        <v>176</v>
      </c>
      <c r="G835" s="230"/>
      <c r="H835" s="233">
        <v>2</v>
      </c>
      <c r="I835" s="230"/>
      <c r="J835" s="230"/>
      <c r="K835" s="230"/>
      <c r="L835" s="234"/>
      <c r="M835" s="235"/>
      <c r="N835" s="236"/>
      <c r="O835" s="236"/>
      <c r="P835" s="236"/>
      <c r="Q835" s="236"/>
      <c r="R835" s="236"/>
      <c r="S835" s="236"/>
      <c r="T835" s="237"/>
      <c r="AT835" s="238" t="s">
        <v>173</v>
      </c>
      <c r="AU835" s="238" t="s">
        <v>94</v>
      </c>
      <c r="AV835" s="15" t="s">
        <v>171</v>
      </c>
      <c r="AW835" s="15" t="s">
        <v>29</v>
      </c>
      <c r="AX835" s="15" t="s">
        <v>81</v>
      </c>
      <c r="AY835" s="238" t="s">
        <v>165</v>
      </c>
    </row>
    <row r="836" spans="1:65" s="2" customFormat="1" ht="37.9" customHeight="1">
      <c r="A836" s="31"/>
      <c r="B836" s="32"/>
      <c r="C836" s="243" t="s">
        <v>1434</v>
      </c>
      <c r="D836" s="243" t="s">
        <v>615</v>
      </c>
      <c r="E836" s="244" t="s">
        <v>1435</v>
      </c>
      <c r="F836" s="245" t="s">
        <v>1436</v>
      </c>
      <c r="G836" s="246" t="s">
        <v>220</v>
      </c>
      <c r="H836" s="247">
        <v>1.6</v>
      </c>
      <c r="I836" s="248">
        <v>22.66</v>
      </c>
      <c r="J836" s="248">
        <f>ROUND(I836*H836,2)</f>
        <v>36.26</v>
      </c>
      <c r="K836" s="249"/>
      <c r="L836" s="250"/>
      <c r="M836" s="251" t="s">
        <v>1</v>
      </c>
      <c r="N836" s="252" t="s">
        <v>39</v>
      </c>
      <c r="O836" s="205">
        <v>0</v>
      </c>
      <c r="P836" s="205">
        <f>O836*H836</f>
        <v>0</v>
      </c>
      <c r="Q836" s="205">
        <v>2.2200000000000002E-3</v>
      </c>
      <c r="R836" s="205">
        <f>Q836*H836</f>
        <v>3.5520000000000005E-3</v>
      </c>
      <c r="S836" s="205">
        <v>0</v>
      </c>
      <c r="T836" s="206">
        <f>S836*H836</f>
        <v>0</v>
      </c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R836" s="207" t="s">
        <v>358</v>
      </c>
      <c r="AT836" s="207" t="s">
        <v>615</v>
      </c>
      <c r="AU836" s="207" t="s">
        <v>94</v>
      </c>
      <c r="AY836" s="17" t="s">
        <v>165</v>
      </c>
      <c r="BE836" s="208">
        <f>IF(N836="základná",J836,0)</f>
        <v>0</v>
      </c>
      <c r="BF836" s="208">
        <f>IF(N836="znížená",J836,0)</f>
        <v>36.26</v>
      </c>
      <c r="BG836" s="208">
        <f>IF(N836="zákl. prenesená",J836,0)</f>
        <v>0</v>
      </c>
      <c r="BH836" s="208">
        <f>IF(N836="zníž. prenesená",J836,0)</f>
        <v>0</v>
      </c>
      <c r="BI836" s="208">
        <f>IF(N836="nulová",J836,0)</f>
        <v>0</v>
      </c>
      <c r="BJ836" s="17" t="s">
        <v>94</v>
      </c>
      <c r="BK836" s="208">
        <f>ROUND(I836*H836,2)</f>
        <v>36.26</v>
      </c>
      <c r="BL836" s="17" t="s">
        <v>257</v>
      </c>
      <c r="BM836" s="207" t="s">
        <v>1437</v>
      </c>
    </row>
    <row r="837" spans="1:65" s="13" customFormat="1" ht="11.25">
      <c r="B837" s="209"/>
      <c r="C837" s="210"/>
      <c r="D837" s="211" t="s">
        <v>173</v>
      </c>
      <c r="E837" s="212" t="s">
        <v>1</v>
      </c>
      <c r="F837" s="213" t="s">
        <v>242</v>
      </c>
      <c r="G837" s="210"/>
      <c r="H837" s="212" t="s">
        <v>1</v>
      </c>
      <c r="I837" s="210"/>
      <c r="J837" s="210"/>
      <c r="K837" s="210"/>
      <c r="L837" s="214"/>
      <c r="M837" s="215"/>
      <c r="N837" s="216"/>
      <c r="O837" s="216"/>
      <c r="P837" s="216"/>
      <c r="Q837" s="216"/>
      <c r="R837" s="216"/>
      <c r="S837" s="216"/>
      <c r="T837" s="217"/>
      <c r="AT837" s="218" t="s">
        <v>173</v>
      </c>
      <c r="AU837" s="218" t="s">
        <v>94</v>
      </c>
      <c r="AV837" s="13" t="s">
        <v>81</v>
      </c>
      <c r="AW837" s="13" t="s">
        <v>29</v>
      </c>
      <c r="AX837" s="13" t="s">
        <v>73</v>
      </c>
      <c r="AY837" s="218" t="s">
        <v>165</v>
      </c>
    </row>
    <row r="838" spans="1:65" s="14" customFormat="1" ht="11.25">
      <c r="B838" s="219"/>
      <c r="C838" s="220"/>
      <c r="D838" s="211" t="s">
        <v>173</v>
      </c>
      <c r="E838" s="221" t="s">
        <v>1</v>
      </c>
      <c r="F838" s="222" t="s">
        <v>1438</v>
      </c>
      <c r="G838" s="220"/>
      <c r="H838" s="223">
        <v>1.6</v>
      </c>
      <c r="I838" s="220"/>
      <c r="J838" s="220"/>
      <c r="K838" s="220"/>
      <c r="L838" s="224"/>
      <c r="M838" s="225"/>
      <c r="N838" s="226"/>
      <c r="O838" s="226"/>
      <c r="P838" s="226"/>
      <c r="Q838" s="226"/>
      <c r="R838" s="226"/>
      <c r="S838" s="226"/>
      <c r="T838" s="227"/>
      <c r="AT838" s="228" t="s">
        <v>173</v>
      </c>
      <c r="AU838" s="228" t="s">
        <v>94</v>
      </c>
      <c r="AV838" s="14" t="s">
        <v>94</v>
      </c>
      <c r="AW838" s="14" t="s">
        <v>29</v>
      </c>
      <c r="AX838" s="14" t="s">
        <v>73</v>
      </c>
      <c r="AY838" s="228" t="s">
        <v>165</v>
      </c>
    </row>
    <row r="839" spans="1:65" s="15" customFormat="1" ht="11.25">
      <c r="B839" s="229"/>
      <c r="C839" s="230"/>
      <c r="D839" s="211" t="s">
        <v>173</v>
      </c>
      <c r="E839" s="231" t="s">
        <v>1</v>
      </c>
      <c r="F839" s="232" t="s">
        <v>176</v>
      </c>
      <c r="G839" s="230"/>
      <c r="H839" s="233">
        <v>1.6</v>
      </c>
      <c r="I839" s="230"/>
      <c r="J839" s="230"/>
      <c r="K839" s="230"/>
      <c r="L839" s="234"/>
      <c r="M839" s="235"/>
      <c r="N839" s="236"/>
      <c r="O839" s="236"/>
      <c r="P839" s="236"/>
      <c r="Q839" s="236"/>
      <c r="R839" s="236"/>
      <c r="S839" s="236"/>
      <c r="T839" s="237"/>
      <c r="AT839" s="238" t="s">
        <v>173</v>
      </c>
      <c r="AU839" s="238" t="s">
        <v>94</v>
      </c>
      <c r="AV839" s="15" t="s">
        <v>171</v>
      </c>
      <c r="AW839" s="15" t="s">
        <v>29</v>
      </c>
      <c r="AX839" s="15" t="s">
        <v>81</v>
      </c>
      <c r="AY839" s="238" t="s">
        <v>165</v>
      </c>
    </row>
    <row r="840" spans="1:65" s="2" customFormat="1" ht="24.2" customHeight="1">
      <c r="A840" s="31"/>
      <c r="B840" s="32"/>
      <c r="C840" s="196" t="s">
        <v>1439</v>
      </c>
      <c r="D840" s="196" t="s">
        <v>167</v>
      </c>
      <c r="E840" s="197" t="s">
        <v>1440</v>
      </c>
      <c r="F840" s="198" t="s">
        <v>1441</v>
      </c>
      <c r="G840" s="199" t="s">
        <v>289</v>
      </c>
      <c r="H840" s="200">
        <v>17</v>
      </c>
      <c r="I840" s="201">
        <v>21.79</v>
      </c>
      <c r="J840" s="201">
        <f>ROUND(I840*H840,2)</f>
        <v>370.43</v>
      </c>
      <c r="K840" s="202"/>
      <c r="L840" s="36"/>
      <c r="M840" s="203" t="s">
        <v>1</v>
      </c>
      <c r="N840" s="204" t="s">
        <v>39</v>
      </c>
      <c r="O840" s="205">
        <v>0.96599999999999997</v>
      </c>
      <c r="P840" s="205">
        <f>O840*H840</f>
        <v>16.422000000000001</v>
      </c>
      <c r="Q840" s="205">
        <v>4.6000000000000001E-4</v>
      </c>
      <c r="R840" s="205">
        <f>Q840*H840</f>
        <v>7.8200000000000006E-3</v>
      </c>
      <c r="S840" s="205">
        <v>0</v>
      </c>
      <c r="T840" s="206">
        <f>S840*H840</f>
        <v>0</v>
      </c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R840" s="207" t="s">
        <v>257</v>
      </c>
      <c r="AT840" s="207" t="s">
        <v>167</v>
      </c>
      <c r="AU840" s="207" t="s">
        <v>94</v>
      </c>
      <c r="AY840" s="17" t="s">
        <v>165</v>
      </c>
      <c r="BE840" s="208">
        <f>IF(N840="základná",J840,0)</f>
        <v>0</v>
      </c>
      <c r="BF840" s="208">
        <f>IF(N840="znížená",J840,0)</f>
        <v>370.43</v>
      </c>
      <c r="BG840" s="208">
        <f>IF(N840="zákl. prenesená",J840,0)</f>
        <v>0</v>
      </c>
      <c r="BH840" s="208">
        <f>IF(N840="zníž. prenesená",J840,0)</f>
        <v>0</v>
      </c>
      <c r="BI840" s="208">
        <f>IF(N840="nulová",J840,0)</f>
        <v>0</v>
      </c>
      <c r="BJ840" s="17" t="s">
        <v>94</v>
      </c>
      <c r="BK840" s="208">
        <f>ROUND(I840*H840,2)</f>
        <v>370.43</v>
      </c>
      <c r="BL840" s="17" t="s">
        <v>257</v>
      </c>
      <c r="BM840" s="207" t="s">
        <v>1442</v>
      </c>
    </row>
    <row r="841" spans="1:65" s="13" customFormat="1" ht="11.25">
      <c r="B841" s="209"/>
      <c r="C841" s="210"/>
      <c r="D841" s="211" t="s">
        <v>173</v>
      </c>
      <c r="E841" s="212" t="s">
        <v>1</v>
      </c>
      <c r="F841" s="213" t="s">
        <v>242</v>
      </c>
      <c r="G841" s="210"/>
      <c r="H841" s="212" t="s">
        <v>1</v>
      </c>
      <c r="I841" s="210"/>
      <c r="J841" s="210"/>
      <c r="K841" s="210"/>
      <c r="L841" s="214"/>
      <c r="M841" s="215"/>
      <c r="N841" s="216"/>
      <c r="O841" s="216"/>
      <c r="P841" s="216"/>
      <c r="Q841" s="216"/>
      <c r="R841" s="216"/>
      <c r="S841" s="216"/>
      <c r="T841" s="217"/>
      <c r="AT841" s="218" t="s">
        <v>173</v>
      </c>
      <c r="AU841" s="218" t="s">
        <v>94</v>
      </c>
      <c r="AV841" s="13" t="s">
        <v>81</v>
      </c>
      <c r="AW841" s="13" t="s">
        <v>29</v>
      </c>
      <c r="AX841" s="13" t="s">
        <v>73</v>
      </c>
      <c r="AY841" s="218" t="s">
        <v>165</v>
      </c>
    </row>
    <row r="842" spans="1:65" s="14" customFormat="1" ht="11.25">
      <c r="B842" s="219"/>
      <c r="C842" s="220"/>
      <c r="D842" s="211" t="s">
        <v>173</v>
      </c>
      <c r="E842" s="221" t="s">
        <v>1</v>
      </c>
      <c r="F842" s="222" t="s">
        <v>1443</v>
      </c>
      <c r="G842" s="220"/>
      <c r="H842" s="223">
        <v>17</v>
      </c>
      <c r="I842" s="220"/>
      <c r="J842" s="220"/>
      <c r="K842" s="220"/>
      <c r="L842" s="224"/>
      <c r="M842" s="225"/>
      <c r="N842" s="226"/>
      <c r="O842" s="226"/>
      <c r="P842" s="226"/>
      <c r="Q842" s="226"/>
      <c r="R842" s="226"/>
      <c r="S842" s="226"/>
      <c r="T842" s="227"/>
      <c r="AT842" s="228" t="s">
        <v>173</v>
      </c>
      <c r="AU842" s="228" t="s">
        <v>94</v>
      </c>
      <c r="AV842" s="14" t="s">
        <v>94</v>
      </c>
      <c r="AW842" s="14" t="s">
        <v>29</v>
      </c>
      <c r="AX842" s="14" t="s">
        <v>73</v>
      </c>
      <c r="AY842" s="228" t="s">
        <v>165</v>
      </c>
    </row>
    <row r="843" spans="1:65" s="15" customFormat="1" ht="11.25">
      <c r="B843" s="229"/>
      <c r="C843" s="230"/>
      <c r="D843" s="211" t="s">
        <v>173</v>
      </c>
      <c r="E843" s="231" t="s">
        <v>1</v>
      </c>
      <c r="F843" s="232" t="s">
        <v>176</v>
      </c>
      <c r="G843" s="230"/>
      <c r="H843" s="233">
        <v>17</v>
      </c>
      <c r="I843" s="230"/>
      <c r="J843" s="230"/>
      <c r="K843" s="230"/>
      <c r="L843" s="234"/>
      <c r="M843" s="235"/>
      <c r="N843" s="236"/>
      <c r="O843" s="236"/>
      <c r="P843" s="236"/>
      <c r="Q843" s="236"/>
      <c r="R843" s="236"/>
      <c r="S843" s="236"/>
      <c r="T843" s="237"/>
      <c r="AT843" s="238" t="s">
        <v>173</v>
      </c>
      <c r="AU843" s="238" t="s">
        <v>94</v>
      </c>
      <c r="AV843" s="15" t="s">
        <v>171</v>
      </c>
      <c r="AW843" s="15" t="s">
        <v>29</v>
      </c>
      <c r="AX843" s="15" t="s">
        <v>81</v>
      </c>
      <c r="AY843" s="238" t="s">
        <v>165</v>
      </c>
    </row>
    <row r="844" spans="1:65" s="2" customFormat="1" ht="37.9" customHeight="1">
      <c r="A844" s="31"/>
      <c r="B844" s="32"/>
      <c r="C844" s="243" t="s">
        <v>1444</v>
      </c>
      <c r="D844" s="243" t="s">
        <v>615</v>
      </c>
      <c r="E844" s="244" t="s">
        <v>1435</v>
      </c>
      <c r="F844" s="245" t="s">
        <v>1436</v>
      </c>
      <c r="G844" s="246" t="s">
        <v>220</v>
      </c>
      <c r="H844" s="247">
        <v>26.91</v>
      </c>
      <c r="I844" s="248">
        <v>22.66</v>
      </c>
      <c r="J844" s="248">
        <f>ROUND(I844*H844,2)</f>
        <v>609.78</v>
      </c>
      <c r="K844" s="249"/>
      <c r="L844" s="250"/>
      <c r="M844" s="251" t="s">
        <v>1</v>
      </c>
      <c r="N844" s="252" t="s">
        <v>39</v>
      </c>
      <c r="O844" s="205">
        <v>0</v>
      </c>
      <c r="P844" s="205">
        <f>O844*H844</f>
        <v>0</v>
      </c>
      <c r="Q844" s="205">
        <v>2.2200000000000002E-3</v>
      </c>
      <c r="R844" s="205">
        <f>Q844*H844</f>
        <v>5.9740200000000007E-2</v>
      </c>
      <c r="S844" s="205">
        <v>0</v>
      </c>
      <c r="T844" s="206">
        <f>S844*H844</f>
        <v>0</v>
      </c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R844" s="207" t="s">
        <v>358</v>
      </c>
      <c r="AT844" s="207" t="s">
        <v>615</v>
      </c>
      <c r="AU844" s="207" t="s">
        <v>94</v>
      </c>
      <c r="AY844" s="17" t="s">
        <v>165</v>
      </c>
      <c r="BE844" s="208">
        <f>IF(N844="základná",J844,0)</f>
        <v>0</v>
      </c>
      <c r="BF844" s="208">
        <f>IF(N844="znížená",J844,0)</f>
        <v>609.78</v>
      </c>
      <c r="BG844" s="208">
        <f>IF(N844="zákl. prenesená",J844,0)</f>
        <v>0</v>
      </c>
      <c r="BH844" s="208">
        <f>IF(N844="zníž. prenesená",J844,0)</f>
        <v>0</v>
      </c>
      <c r="BI844" s="208">
        <f>IF(N844="nulová",J844,0)</f>
        <v>0</v>
      </c>
      <c r="BJ844" s="17" t="s">
        <v>94</v>
      </c>
      <c r="BK844" s="208">
        <f>ROUND(I844*H844,2)</f>
        <v>609.78</v>
      </c>
      <c r="BL844" s="17" t="s">
        <v>257</v>
      </c>
      <c r="BM844" s="207" t="s">
        <v>1445</v>
      </c>
    </row>
    <row r="845" spans="1:65" s="13" customFormat="1" ht="11.25">
      <c r="B845" s="209"/>
      <c r="C845" s="210"/>
      <c r="D845" s="211" t="s">
        <v>173</v>
      </c>
      <c r="E845" s="212" t="s">
        <v>1</v>
      </c>
      <c r="F845" s="213" t="s">
        <v>242</v>
      </c>
      <c r="G845" s="210"/>
      <c r="H845" s="212" t="s">
        <v>1</v>
      </c>
      <c r="I845" s="210"/>
      <c r="J845" s="210"/>
      <c r="K845" s="210"/>
      <c r="L845" s="214"/>
      <c r="M845" s="215"/>
      <c r="N845" s="216"/>
      <c r="O845" s="216"/>
      <c r="P845" s="216"/>
      <c r="Q845" s="216"/>
      <c r="R845" s="216"/>
      <c r="S845" s="216"/>
      <c r="T845" s="217"/>
      <c r="AT845" s="218" t="s">
        <v>173</v>
      </c>
      <c r="AU845" s="218" t="s">
        <v>94</v>
      </c>
      <c r="AV845" s="13" t="s">
        <v>81</v>
      </c>
      <c r="AW845" s="13" t="s">
        <v>29</v>
      </c>
      <c r="AX845" s="13" t="s">
        <v>73</v>
      </c>
      <c r="AY845" s="218" t="s">
        <v>165</v>
      </c>
    </row>
    <row r="846" spans="1:65" s="14" customFormat="1" ht="11.25">
      <c r="B846" s="219"/>
      <c r="C846" s="220"/>
      <c r="D846" s="211" t="s">
        <v>173</v>
      </c>
      <c r="E846" s="221" t="s">
        <v>1</v>
      </c>
      <c r="F846" s="222" t="s">
        <v>1446</v>
      </c>
      <c r="G846" s="220"/>
      <c r="H846" s="223">
        <v>26.91</v>
      </c>
      <c r="I846" s="220"/>
      <c r="J846" s="220"/>
      <c r="K846" s="220"/>
      <c r="L846" s="224"/>
      <c r="M846" s="225"/>
      <c r="N846" s="226"/>
      <c r="O846" s="226"/>
      <c r="P846" s="226"/>
      <c r="Q846" s="226"/>
      <c r="R846" s="226"/>
      <c r="S846" s="226"/>
      <c r="T846" s="227"/>
      <c r="AT846" s="228" t="s">
        <v>173</v>
      </c>
      <c r="AU846" s="228" t="s">
        <v>94</v>
      </c>
      <c r="AV846" s="14" t="s">
        <v>94</v>
      </c>
      <c r="AW846" s="14" t="s">
        <v>29</v>
      </c>
      <c r="AX846" s="14" t="s">
        <v>73</v>
      </c>
      <c r="AY846" s="228" t="s">
        <v>165</v>
      </c>
    </row>
    <row r="847" spans="1:65" s="15" customFormat="1" ht="11.25">
      <c r="B847" s="229"/>
      <c r="C847" s="230"/>
      <c r="D847" s="211" t="s">
        <v>173</v>
      </c>
      <c r="E847" s="231" t="s">
        <v>1</v>
      </c>
      <c r="F847" s="232" t="s">
        <v>176</v>
      </c>
      <c r="G847" s="230"/>
      <c r="H847" s="233">
        <v>26.91</v>
      </c>
      <c r="I847" s="230"/>
      <c r="J847" s="230"/>
      <c r="K847" s="230"/>
      <c r="L847" s="234"/>
      <c r="M847" s="235"/>
      <c r="N847" s="236"/>
      <c r="O847" s="236"/>
      <c r="P847" s="236"/>
      <c r="Q847" s="236"/>
      <c r="R847" s="236"/>
      <c r="S847" s="236"/>
      <c r="T847" s="237"/>
      <c r="AT847" s="238" t="s">
        <v>173</v>
      </c>
      <c r="AU847" s="238" t="s">
        <v>94</v>
      </c>
      <c r="AV847" s="15" t="s">
        <v>171</v>
      </c>
      <c r="AW847" s="15" t="s">
        <v>29</v>
      </c>
      <c r="AX847" s="15" t="s">
        <v>81</v>
      </c>
      <c r="AY847" s="238" t="s">
        <v>165</v>
      </c>
    </row>
    <row r="848" spans="1:65" s="2" customFormat="1" ht="37.9" customHeight="1">
      <c r="A848" s="31"/>
      <c r="B848" s="32"/>
      <c r="C848" s="243" t="s">
        <v>1447</v>
      </c>
      <c r="D848" s="243" t="s">
        <v>615</v>
      </c>
      <c r="E848" s="244" t="s">
        <v>1448</v>
      </c>
      <c r="F848" s="245" t="s">
        <v>1449</v>
      </c>
      <c r="G848" s="246" t="s">
        <v>220</v>
      </c>
      <c r="H848" s="247">
        <v>3.54</v>
      </c>
      <c r="I848" s="248">
        <v>38.520000000000003</v>
      </c>
      <c r="J848" s="248">
        <f>ROUND(I848*H848,2)</f>
        <v>136.36000000000001</v>
      </c>
      <c r="K848" s="249"/>
      <c r="L848" s="250"/>
      <c r="M848" s="251" t="s">
        <v>1</v>
      </c>
      <c r="N848" s="252" t="s">
        <v>39</v>
      </c>
      <c r="O848" s="205">
        <v>0</v>
      </c>
      <c r="P848" s="205">
        <f>O848*H848</f>
        <v>0</v>
      </c>
      <c r="Q848" s="205">
        <v>2.2200000000000002E-3</v>
      </c>
      <c r="R848" s="205">
        <f>Q848*H848</f>
        <v>7.8588000000000009E-3</v>
      </c>
      <c r="S848" s="205">
        <v>0</v>
      </c>
      <c r="T848" s="206">
        <f>S848*H848</f>
        <v>0</v>
      </c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R848" s="207" t="s">
        <v>358</v>
      </c>
      <c r="AT848" s="207" t="s">
        <v>615</v>
      </c>
      <c r="AU848" s="207" t="s">
        <v>94</v>
      </c>
      <c r="AY848" s="17" t="s">
        <v>165</v>
      </c>
      <c r="BE848" s="208">
        <f>IF(N848="základná",J848,0)</f>
        <v>0</v>
      </c>
      <c r="BF848" s="208">
        <f>IF(N848="znížená",J848,0)</f>
        <v>136.36000000000001</v>
      </c>
      <c r="BG848" s="208">
        <f>IF(N848="zákl. prenesená",J848,0)</f>
        <v>0</v>
      </c>
      <c r="BH848" s="208">
        <f>IF(N848="zníž. prenesená",J848,0)</f>
        <v>0</v>
      </c>
      <c r="BI848" s="208">
        <f>IF(N848="nulová",J848,0)</f>
        <v>0</v>
      </c>
      <c r="BJ848" s="17" t="s">
        <v>94</v>
      </c>
      <c r="BK848" s="208">
        <f>ROUND(I848*H848,2)</f>
        <v>136.36000000000001</v>
      </c>
      <c r="BL848" s="17" t="s">
        <v>257</v>
      </c>
      <c r="BM848" s="207" t="s">
        <v>1450</v>
      </c>
    </row>
    <row r="849" spans="1:65" s="13" customFormat="1" ht="11.25">
      <c r="B849" s="209"/>
      <c r="C849" s="210"/>
      <c r="D849" s="211" t="s">
        <v>173</v>
      </c>
      <c r="E849" s="212" t="s">
        <v>1</v>
      </c>
      <c r="F849" s="213" t="s">
        <v>242</v>
      </c>
      <c r="G849" s="210"/>
      <c r="H849" s="212" t="s">
        <v>1</v>
      </c>
      <c r="I849" s="210"/>
      <c r="J849" s="210"/>
      <c r="K849" s="210"/>
      <c r="L849" s="214"/>
      <c r="M849" s="215"/>
      <c r="N849" s="216"/>
      <c r="O849" s="216"/>
      <c r="P849" s="216"/>
      <c r="Q849" s="216"/>
      <c r="R849" s="216"/>
      <c r="S849" s="216"/>
      <c r="T849" s="217"/>
      <c r="AT849" s="218" t="s">
        <v>173</v>
      </c>
      <c r="AU849" s="218" t="s">
        <v>94</v>
      </c>
      <c r="AV849" s="13" t="s">
        <v>81</v>
      </c>
      <c r="AW849" s="13" t="s">
        <v>29</v>
      </c>
      <c r="AX849" s="13" t="s">
        <v>73</v>
      </c>
      <c r="AY849" s="218" t="s">
        <v>165</v>
      </c>
    </row>
    <row r="850" spans="1:65" s="14" customFormat="1" ht="11.25">
      <c r="B850" s="219"/>
      <c r="C850" s="220"/>
      <c r="D850" s="211" t="s">
        <v>173</v>
      </c>
      <c r="E850" s="221" t="s">
        <v>1</v>
      </c>
      <c r="F850" s="222" t="s">
        <v>491</v>
      </c>
      <c r="G850" s="220"/>
      <c r="H850" s="223">
        <v>3.54</v>
      </c>
      <c r="I850" s="220"/>
      <c r="J850" s="220"/>
      <c r="K850" s="220"/>
      <c r="L850" s="224"/>
      <c r="M850" s="225"/>
      <c r="N850" s="226"/>
      <c r="O850" s="226"/>
      <c r="P850" s="226"/>
      <c r="Q850" s="226"/>
      <c r="R850" s="226"/>
      <c r="S850" s="226"/>
      <c r="T850" s="227"/>
      <c r="AT850" s="228" t="s">
        <v>173</v>
      </c>
      <c r="AU850" s="228" t="s">
        <v>94</v>
      </c>
      <c r="AV850" s="14" t="s">
        <v>94</v>
      </c>
      <c r="AW850" s="14" t="s">
        <v>29</v>
      </c>
      <c r="AX850" s="14" t="s">
        <v>73</v>
      </c>
      <c r="AY850" s="228" t="s">
        <v>165</v>
      </c>
    </row>
    <row r="851" spans="1:65" s="15" customFormat="1" ht="11.25">
      <c r="B851" s="229"/>
      <c r="C851" s="230"/>
      <c r="D851" s="211" t="s">
        <v>173</v>
      </c>
      <c r="E851" s="231" t="s">
        <v>1</v>
      </c>
      <c r="F851" s="232" t="s">
        <v>176</v>
      </c>
      <c r="G851" s="230"/>
      <c r="H851" s="233">
        <v>3.54</v>
      </c>
      <c r="I851" s="230"/>
      <c r="J851" s="230"/>
      <c r="K851" s="230"/>
      <c r="L851" s="234"/>
      <c r="M851" s="235"/>
      <c r="N851" s="236"/>
      <c r="O851" s="236"/>
      <c r="P851" s="236"/>
      <c r="Q851" s="236"/>
      <c r="R851" s="236"/>
      <c r="S851" s="236"/>
      <c r="T851" s="237"/>
      <c r="AT851" s="238" t="s">
        <v>173</v>
      </c>
      <c r="AU851" s="238" t="s">
        <v>94</v>
      </c>
      <c r="AV851" s="15" t="s">
        <v>171</v>
      </c>
      <c r="AW851" s="15" t="s">
        <v>29</v>
      </c>
      <c r="AX851" s="15" t="s">
        <v>81</v>
      </c>
      <c r="AY851" s="238" t="s">
        <v>165</v>
      </c>
    </row>
    <row r="852" spans="1:65" s="2" customFormat="1" ht="37.9" customHeight="1">
      <c r="A852" s="31"/>
      <c r="B852" s="32"/>
      <c r="C852" s="243" t="s">
        <v>1451</v>
      </c>
      <c r="D852" s="243" t="s">
        <v>615</v>
      </c>
      <c r="E852" s="244" t="s">
        <v>1452</v>
      </c>
      <c r="F852" s="245" t="s">
        <v>1453</v>
      </c>
      <c r="G852" s="246" t="s">
        <v>220</v>
      </c>
      <c r="H852" s="247">
        <v>4.04</v>
      </c>
      <c r="I852" s="248">
        <v>24.1</v>
      </c>
      <c r="J852" s="248">
        <f>ROUND(I852*H852,2)</f>
        <v>97.36</v>
      </c>
      <c r="K852" s="249"/>
      <c r="L852" s="250"/>
      <c r="M852" s="251" t="s">
        <v>1</v>
      </c>
      <c r="N852" s="252" t="s">
        <v>39</v>
      </c>
      <c r="O852" s="205">
        <v>0</v>
      </c>
      <c r="P852" s="205">
        <f>O852*H852</f>
        <v>0</v>
      </c>
      <c r="Q852" s="205">
        <v>1.48E-3</v>
      </c>
      <c r="R852" s="205">
        <f>Q852*H852</f>
        <v>5.9791999999999996E-3</v>
      </c>
      <c r="S852" s="205">
        <v>0</v>
      </c>
      <c r="T852" s="206">
        <f>S852*H852</f>
        <v>0</v>
      </c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R852" s="207" t="s">
        <v>358</v>
      </c>
      <c r="AT852" s="207" t="s">
        <v>615</v>
      </c>
      <c r="AU852" s="207" t="s">
        <v>94</v>
      </c>
      <c r="AY852" s="17" t="s">
        <v>165</v>
      </c>
      <c r="BE852" s="208">
        <f>IF(N852="základná",J852,0)</f>
        <v>0</v>
      </c>
      <c r="BF852" s="208">
        <f>IF(N852="znížená",J852,0)</f>
        <v>97.36</v>
      </c>
      <c r="BG852" s="208">
        <f>IF(N852="zákl. prenesená",J852,0)</f>
        <v>0</v>
      </c>
      <c r="BH852" s="208">
        <f>IF(N852="zníž. prenesená",J852,0)</f>
        <v>0</v>
      </c>
      <c r="BI852" s="208">
        <f>IF(N852="nulová",J852,0)</f>
        <v>0</v>
      </c>
      <c r="BJ852" s="17" t="s">
        <v>94</v>
      </c>
      <c r="BK852" s="208">
        <f>ROUND(I852*H852,2)</f>
        <v>97.36</v>
      </c>
      <c r="BL852" s="17" t="s">
        <v>257</v>
      </c>
      <c r="BM852" s="207" t="s">
        <v>1454</v>
      </c>
    </row>
    <row r="853" spans="1:65" s="13" customFormat="1" ht="11.25">
      <c r="B853" s="209"/>
      <c r="C853" s="210"/>
      <c r="D853" s="211" t="s">
        <v>173</v>
      </c>
      <c r="E853" s="212" t="s">
        <v>1</v>
      </c>
      <c r="F853" s="213" t="s">
        <v>242</v>
      </c>
      <c r="G853" s="210"/>
      <c r="H853" s="212" t="s">
        <v>1</v>
      </c>
      <c r="I853" s="210"/>
      <c r="J853" s="210"/>
      <c r="K853" s="210"/>
      <c r="L853" s="214"/>
      <c r="M853" s="215"/>
      <c r="N853" s="216"/>
      <c r="O853" s="216"/>
      <c r="P853" s="216"/>
      <c r="Q853" s="216"/>
      <c r="R853" s="216"/>
      <c r="S853" s="216"/>
      <c r="T853" s="217"/>
      <c r="AT853" s="218" t="s">
        <v>173</v>
      </c>
      <c r="AU853" s="218" t="s">
        <v>94</v>
      </c>
      <c r="AV853" s="13" t="s">
        <v>81</v>
      </c>
      <c r="AW853" s="13" t="s">
        <v>29</v>
      </c>
      <c r="AX853" s="13" t="s">
        <v>73</v>
      </c>
      <c r="AY853" s="218" t="s">
        <v>165</v>
      </c>
    </row>
    <row r="854" spans="1:65" s="14" customFormat="1" ht="11.25">
      <c r="B854" s="219"/>
      <c r="C854" s="220"/>
      <c r="D854" s="211" t="s">
        <v>173</v>
      </c>
      <c r="E854" s="221" t="s">
        <v>1</v>
      </c>
      <c r="F854" s="222" t="s">
        <v>1455</v>
      </c>
      <c r="G854" s="220"/>
      <c r="H854" s="223">
        <v>4.04</v>
      </c>
      <c r="I854" s="220"/>
      <c r="J854" s="220"/>
      <c r="K854" s="220"/>
      <c r="L854" s="224"/>
      <c r="M854" s="225"/>
      <c r="N854" s="226"/>
      <c r="O854" s="226"/>
      <c r="P854" s="226"/>
      <c r="Q854" s="226"/>
      <c r="R854" s="226"/>
      <c r="S854" s="226"/>
      <c r="T854" s="227"/>
      <c r="AT854" s="228" t="s">
        <v>173</v>
      </c>
      <c r="AU854" s="228" t="s">
        <v>94</v>
      </c>
      <c r="AV854" s="14" t="s">
        <v>94</v>
      </c>
      <c r="AW854" s="14" t="s">
        <v>29</v>
      </c>
      <c r="AX854" s="14" t="s">
        <v>73</v>
      </c>
      <c r="AY854" s="228" t="s">
        <v>165</v>
      </c>
    </row>
    <row r="855" spans="1:65" s="15" customFormat="1" ht="11.25">
      <c r="B855" s="229"/>
      <c r="C855" s="230"/>
      <c r="D855" s="211" t="s">
        <v>173</v>
      </c>
      <c r="E855" s="231" t="s">
        <v>1</v>
      </c>
      <c r="F855" s="232" t="s">
        <v>176</v>
      </c>
      <c r="G855" s="230"/>
      <c r="H855" s="233">
        <v>4.04</v>
      </c>
      <c r="I855" s="230"/>
      <c r="J855" s="230"/>
      <c r="K855" s="230"/>
      <c r="L855" s="234"/>
      <c r="M855" s="235"/>
      <c r="N855" s="236"/>
      <c r="O855" s="236"/>
      <c r="P855" s="236"/>
      <c r="Q855" s="236"/>
      <c r="R855" s="236"/>
      <c r="S855" s="236"/>
      <c r="T855" s="237"/>
      <c r="AT855" s="238" t="s">
        <v>173</v>
      </c>
      <c r="AU855" s="238" t="s">
        <v>94</v>
      </c>
      <c r="AV855" s="15" t="s">
        <v>171</v>
      </c>
      <c r="AW855" s="15" t="s">
        <v>29</v>
      </c>
      <c r="AX855" s="15" t="s">
        <v>81</v>
      </c>
      <c r="AY855" s="238" t="s">
        <v>165</v>
      </c>
    </row>
    <row r="856" spans="1:65" s="2" customFormat="1" ht="24.2" customHeight="1">
      <c r="A856" s="31"/>
      <c r="B856" s="32"/>
      <c r="C856" s="196" t="s">
        <v>1456</v>
      </c>
      <c r="D856" s="196" t="s">
        <v>167</v>
      </c>
      <c r="E856" s="197" t="s">
        <v>1457</v>
      </c>
      <c r="F856" s="198" t="s">
        <v>1458</v>
      </c>
      <c r="G856" s="199" t="s">
        <v>631</v>
      </c>
      <c r="H856" s="200">
        <v>256.79599999999999</v>
      </c>
      <c r="I856" s="201">
        <v>0.55000000000000004</v>
      </c>
      <c r="J856" s="201">
        <f>ROUND(I856*H856,2)</f>
        <v>141.24</v>
      </c>
      <c r="K856" s="202"/>
      <c r="L856" s="36"/>
      <c r="M856" s="203" t="s">
        <v>1</v>
      </c>
      <c r="N856" s="204" t="s">
        <v>39</v>
      </c>
      <c r="O856" s="205">
        <v>0</v>
      </c>
      <c r="P856" s="205">
        <f>O856*H856</f>
        <v>0</v>
      </c>
      <c r="Q856" s="205">
        <v>0</v>
      </c>
      <c r="R856" s="205">
        <f>Q856*H856</f>
        <v>0</v>
      </c>
      <c r="S856" s="205">
        <v>0</v>
      </c>
      <c r="T856" s="206">
        <f>S856*H856</f>
        <v>0</v>
      </c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R856" s="207" t="s">
        <v>257</v>
      </c>
      <c r="AT856" s="207" t="s">
        <v>167</v>
      </c>
      <c r="AU856" s="207" t="s">
        <v>94</v>
      </c>
      <c r="AY856" s="17" t="s">
        <v>165</v>
      </c>
      <c r="BE856" s="208">
        <f>IF(N856="základná",J856,0)</f>
        <v>0</v>
      </c>
      <c r="BF856" s="208">
        <f>IF(N856="znížená",J856,0)</f>
        <v>141.24</v>
      </c>
      <c r="BG856" s="208">
        <f>IF(N856="zákl. prenesená",J856,0)</f>
        <v>0</v>
      </c>
      <c r="BH856" s="208">
        <f>IF(N856="zníž. prenesená",J856,0)</f>
        <v>0</v>
      </c>
      <c r="BI856" s="208">
        <f>IF(N856="nulová",J856,0)</f>
        <v>0</v>
      </c>
      <c r="BJ856" s="17" t="s">
        <v>94</v>
      </c>
      <c r="BK856" s="208">
        <f>ROUND(I856*H856,2)</f>
        <v>141.24</v>
      </c>
      <c r="BL856" s="17" t="s">
        <v>257</v>
      </c>
      <c r="BM856" s="207" t="s">
        <v>1459</v>
      </c>
    </row>
    <row r="857" spans="1:65" s="12" customFormat="1" ht="22.9" customHeight="1">
      <c r="B857" s="181"/>
      <c r="C857" s="182"/>
      <c r="D857" s="183" t="s">
        <v>72</v>
      </c>
      <c r="E857" s="194" t="s">
        <v>547</v>
      </c>
      <c r="F857" s="194" t="s">
        <v>548</v>
      </c>
      <c r="G857" s="182"/>
      <c r="H857" s="182"/>
      <c r="I857" s="182"/>
      <c r="J857" s="195">
        <f>BK857</f>
        <v>37202.67</v>
      </c>
      <c r="K857" s="182"/>
      <c r="L857" s="186"/>
      <c r="M857" s="187"/>
      <c r="N857" s="188"/>
      <c r="O857" s="188"/>
      <c r="P857" s="189">
        <f>SUM(P858:P899)</f>
        <v>1927.3414990000001</v>
      </c>
      <c r="Q857" s="188"/>
      <c r="R857" s="189">
        <f>SUM(R858:R899)</f>
        <v>2.180828</v>
      </c>
      <c r="S857" s="188"/>
      <c r="T857" s="190">
        <f>SUM(T858:T899)</f>
        <v>0</v>
      </c>
      <c r="AR857" s="191" t="s">
        <v>94</v>
      </c>
      <c r="AT857" s="192" t="s">
        <v>72</v>
      </c>
      <c r="AU857" s="192" t="s">
        <v>81</v>
      </c>
      <c r="AY857" s="191" t="s">
        <v>165</v>
      </c>
      <c r="BK857" s="193">
        <f>SUM(BK858:BK899)</f>
        <v>37202.67</v>
      </c>
    </row>
    <row r="858" spans="1:65" s="2" customFormat="1" ht="33" customHeight="1">
      <c r="A858" s="31"/>
      <c r="B858" s="32"/>
      <c r="C858" s="196" t="s">
        <v>1460</v>
      </c>
      <c r="D858" s="196" t="s">
        <v>167</v>
      </c>
      <c r="E858" s="197" t="s">
        <v>1461</v>
      </c>
      <c r="F858" s="198" t="s">
        <v>1462</v>
      </c>
      <c r="G858" s="199" t="s">
        <v>220</v>
      </c>
      <c r="H858" s="200">
        <v>23.452000000000002</v>
      </c>
      <c r="I858" s="201">
        <v>60.51</v>
      </c>
      <c r="J858" s="201">
        <f>ROUND(I858*H858,2)</f>
        <v>1419.08</v>
      </c>
      <c r="K858" s="202"/>
      <c r="L858" s="36"/>
      <c r="M858" s="203" t="s">
        <v>1</v>
      </c>
      <c r="N858" s="204" t="s">
        <v>39</v>
      </c>
      <c r="O858" s="205">
        <v>2.0590000000000002</v>
      </c>
      <c r="P858" s="205">
        <f>O858*H858</f>
        <v>48.287668000000011</v>
      </c>
      <c r="Q858" s="205">
        <v>1.72E-3</v>
      </c>
      <c r="R858" s="205">
        <f>Q858*H858</f>
        <v>4.0337440000000002E-2</v>
      </c>
      <c r="S858" s="205">
        <v>0</v>
      </c>
      <c r="T858" s="206">
        <f>S858*H858</f>
        <v>0</v>
      </c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R858" s="207" t="s">
        <v>257</v>
      </c>
      <c r="AT858" s="207" t="s">
        <v>167</v>
      </c>
      <c r="AU858" s="207" t="s">
        <v>94</v>
      </c>
      <c r="AY858" s="17" t="s">
        <v>165</v>
      </c>
      <c r="BE858" s="208">
        <f>IF(N858="základná",J858,0)</f>
        <v>0</v>
      </c>
      <c r="BF858" s="208">
        <f>IF(N858="znížená",J858,0)</f>
        <v>1419.08</v>
      </c>
      <c r="BG858" s="208">
        <f>IF(N858="zákl. prenesená",J858,0)</f>
        <v>0</v>
      </c>
      <c r="BH858" s="208">
        <f>IF(N858="zníž. prenesená",J858,0)</f>
        <v>0</v>
      </c>
      <c r="BI858" s="208">
        <f>IF(N858="nulová",J858,0)</f>
        <v>0</v>
      </c>
      <c r="BJ858" s="17" t="s">
        <v>94</v>
      </c>
      <c r="BK858" s="208">
        <f>ROUND(I858*H858,2)</f>
        <v>1419.08</v>
      </c>
      <c r="BL858" s="17" t="s">
        <v>257</v>
      </c>
      <c r="BM858" s="207" t="s">
        <v>1463</v>
      </c>
    </row>
    <row r="859" spans="1:65" s="13" customFormat="1" ht="11.25">
      <c r="B859" s="209"/>
      <c r="C859" s="210"/>
      <c r="D859" s="211" t="s">
        <v>173</v>
      </c>
      <c r="E859" s="212" t="s">
        <v>1</v>
      </c>
      <c r="F859" s="213" t="s">
        <v>1464</v>
      </c>
      <c r="G859" s="210"/>
      <c r="H859" s="212" t="s">
        <v>1</v>
      </c>
      <c r="I859" s="210"/>
      <c r="J859" s="210"/>
      <c r="K859" s="210"/>
      <c r="L859" s="214"/>
      <c r="M859" s="215"/>
      <c r="N859" s="216"/>
      <c r="O859" s="216"/>
      <c r="P859" s="216"/>
      <c r="Q859" s="216"/>
      <c r="R859" s="216"/>
      <c r="S859" s="216"/>
      <c r="T859" s="217"/>
      <c r="AT859" s="218" t="s">
        <v>173</v>
      </c>
      <c r="AU859" s="218" t="s">
        <v>94</v>
      </c>
      <c r="AV859" s="13" t="s">
        <v>81</v>
      </c>
      <c r="AW859" s="13" t="s">
        <v>29</v>
      </c>
      <c r="AX859" s="13" t="s">
        <v>73</v>
      </c>
      <c r="AY859" s="218" t="s">
        <v>165</v>
      </c>
    </row>
    <row r="860" spans="1:65" s="14" customFormat="1" ht="11.25">
      <c r="B860" s="219"/>
      <c r="C860" s="220"/>
      <c r="D860" s="211" t="s">
        <v>173</v>
      </c>
      <c r="E860" s="221" t="s">
        <v>1</v>
      </c>
      <c r="F860" s="222" t="s">
        <v>1465</v>
      </c>
      <c r="G860" s="220"/>
      <c r="H860" s="223">
        <v>23.452000000000002</v>
      </c>
      <c r="I860" s="220"/>
      <c r="J860" s="220"/>
      <c r="K860" s="220"/>
      <c r="L860" s="224"/>
      <c r="M860" s="225"/>
      <c r="N860" s="226"/>
      <c r="O860" s="226"/>
      <c r="P860" s="226"/>
      <c r="Q860" s="226"/>
      <c r="R860" s="226"/>
      <c r="S860" s="226"/>
      <c r="T860" s="227"/>
      <c r="AT860" s="228" t="s">
        <v>173</v>
      </c>
      <c r="AU860" s="228" t="s">
        <v>94</v>
      </c>
      <c r="AV860" s="14" t="s">
        <v>94</v>
      </c>
      <c r="AW860" s="14" t="s">
        <v>29</v>
      </c>
      <c r="AX860" s="14" t="s">
        <v>73</v>
      </c>
      <c r="AY860" s="228" t="s">
        <v>165</v>
      </c>
    </row>
    <row r="861" spans="1:65" s="15" customFormat="1" ht="11.25">
      <c r="B861" s="229"/>
      <c r="C861" s="230"/>
      <c r="D861" s="211" t="s">
        <v>173</v>
      </c>
      <c r="E861" s="231" t="s">
        <v>1</v>
      </c>
      <c r="F861" s="232" t="s">
        <v>176</v>
      </c>
      <c r="G861" s="230"/>
      <c r="H861" s="233">
        <v>23.452000000000002</v>
      </c>
      <c r="I861" s="230"/>
      <c r="J861" s="230"/>
      <c r="K861" s="230"/>
      <c r="L861" s="234"/>
      <c r="M861" s="235"/>
      <c r="N861" s="236"/>
      <c r="O861" s="236"/>
      <c r="P861" s="236"/>
      <c r="Q861" s="236"/>
      <c r="R861" s="236"/>
      <c r="S861" s="236"/>
      <c r="T861" s="237"/>
      <c r="AT861" s="238" t="s">
        <v>173</v>
      </c>
      <c r="AU861" s="238" t="s">
        <v>94</v>
      </c>
      <c r="AV861" s="15" t="s">
        <v>171</v>
      </c>
      <c r="AW861" s="15" t="s">
        <v>29</v>
      </c>
      <c r="AX861" s="15" t="s">
        <v>81</v>
      </c>
      <c r="AY861" s="238" t="s">
        <v>165</v>
      </c>
    </row>
    <row r="862" spans="1:65" s="2" customFormat="1" ht="24.2" customHeight="1">
      <c r="A862" s="31"/>
      <c r="B862" s="32"/>
      <c r="C862" s="243" t="s">
        <v>1466</v>
      </c>
      <c r="D862" s="243" t="s">
        <v>615</v>
      </c>
      <c r="E862" s="244" t="s">
        <v>1467</v>
      </c>
      <c r="F862" s="245" t="s">
        <v>1468</v>
      </c>
      <c r="G862" s="246" t="s">
        <v>220</v>
      </c>
      <c r="H862" s="247">
        <v>23.452000000000002</v>
      </c>
      <c r="I862" s="248">
        <v>85.67</v>
      </c>
      <c r="J862" s="248">
        <f>ROUND(I862*H862,2)</f>
        <v>2009.13</v>
      </c>
      <c r="K862" s="249"/>
      <c r="L862" s="250"/>
      <c r="M862" s="251" t="s">
        <v>1</v>
      </c>
      <c r="N862" s="252" t="s">
        <v>39</v>
      </c>
      <c r="O862" s="205">
        <v>0</v>
      </c>
      <c r="P862" s="205">
        <f>O862*H862</f>
        <v>0</v>
      </c>
      <c r="Q862" s="205">
        <v>1.2E-2</v>
      </c>
      <c r="R862" s="205">
        <f>Q862*H862</f>
        <v>0.28142400000000001</v>
      </c>
      <c r="S862" s="205">
        <v>0</v>
      </c>
      <c r="T862" s="206">
        <f>S862*H862</f>
        <v>0</v>
      </c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R862" s="207" t="s">
        <v>358</v>
      </c>
      <c r="AT862" s="207" t="s">
        <v>615</v>
      </c>
      <c r="AU862" s="207" t="s">
        <v>94</v>
      </c>
      <c r="AY862" s="17" t="s">
        <v>165</v>
      </c>
      <c r="BE862" s="208">
        <f>IF(N862="základná",J862,0)</f>
        <v>0</v>
      </c>
      <c r="BF862" s="208">
        <f>IF(N862="znížená",J862,0)</f>
        <v>2009.13</v>
      </c>
      <c r="BG862" s="208">
        <f>IF(N862="zákl. prenesená",J862,0)</f>
        <v>0</v>
      </c>
      <c r="BH862" s="208">
        <f>IF(N862="zníž. prenesená",J862,0)</f>
        <v>0</v>
      </c>
      <c r="BI862" s="208">
        <f>IF(N862="nulová",J862,0)</f>
        <v>0</v>
      </c>
      <c r="BJ862" s="17" t="s">
        <v>94</v>
      </c>
      <c r="BK862" s="208">
        <f>ROUND(I862*H862,2)</f>
        <v>2009.13</v>
      </c>
      <c r="BL862" s="17" t="s">
        <v>257</v>
      </c>
      <c r="BM862" s="207" t="s">
        <v>1469</v>
      </c>
    </row>
    <row r="863" spans="1:65" s="2" customFormat="1" ht="33" customHeight="1">
      <c r="A863" s="31"/>
      <c r="B863" s="32"/>
      <c r="C863" s="196" t="s">
        <v>1470</v>
      </c>
      <c r="D863" s="196" t="s">
        <v>167</v>
      </c>
      <c r="E863" s="197" t="s">
        <v>1471</v>
      </c>
      <c r="F863" s="198" t="s">
        <v>1472</v>
      </c>
      <c r="G863" s="199" t="s">
        <v>170</v>
      </c>
      <c r="H863" s="200">
        <v>10.079000000000001</v>
      </c>
      <c r="I863" s="201">
        <v>19.66</v>
      </c>
      <c r="J863" s="201">
        <f>ROUND(I863*H863,2)</f>
        <v>198.15</v>
      </c>
      <c r="K863" s="202"/>
      <c r="L863" s="36"/>
      <c r="M863" s="203" t="s">
        <v>1</v>
      </c>
      <c r="N863" s="204" t="s">
        <v>39</v>
      </c>
      <c r="O863" s="205">
        <v>0.55100000000000005</v>
      </c>
      <c r="P863" s="205">
        <f>O863*H863</f>
        <v>5.553529000000001</v>
      </c>
      <c r="Q863" s="205">
        <v>6.0999999999999997E-4</v>
      </c>
      <c r="R863" s="205">
        <f>Q863*H863</f>
        <v>6.1481900000000004E-3</v>
      </c>
      <c r="S863" s="205">
        <v>0</v>
      </c>
      <c r="T863" s="206">
        <f>S863*H863</f>
        <v>0</v>
      </c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R863" s="207" t="s">
        <v>257</v>
      </c>
      <c r="AT863" s="207" t="s">
        <v>167</v>
      </c>
      <c r="AU863" s="207" t="s">
        <v>94</v>
      </c>
      <c r="AY863" s="17" t="s">
        <v>165</v>
      </c>
      <c r="BE863" s="208">
        <f>IF(N863="základná",J863,0)</f>
        <v>0</v>
      </c>
      <c r="BF863" s="208">
        <f>IF(N863="znížená",J863,0)</f>
        <v>198.15</v>
      </c>
      <c r="BG863" s="208">
        <f>IF(N863="zákl. prenesená",J863,0)</f>
        <v>0</v>
      </c>
      <c r="BH863" s="208">
        <f>IF(N863="zníž. prenesená",J863,0)</f>
        <v>0</v>
      </c>
      <c r="BI863" s="208">
        <f>IF(N863="nulová",J863,0)</f>
        <v>0</v>
      </c>
      <c r="BJ863" s="17" t="s">
        <v>94</v>
      </c>
      <c r="BK863" s="208">
        <f>ROUND(I863*H863,2)</f>
        <v>198.15</v>
      </c>
      <c r="BL863" s="17" t="s">
        <v>257</v>
      </c>
      <c r="BM863" s="207" t="s">
        <v>1473</v>
      </c>
    </row>
    <row r="864" spans="1:65" s="13" customFormat="1" ht="11.25">
      <c r="B864" s="209"/>
      <c r="C864" s="210"/>
      <c r="D864" s="211" t="s">
        <v>173</v>
      </c>
      <c r="E864" s="212" t="s">
        <v>1</v>
      </c>
      <c r="F864" s="213" t="s">
        <v>1474</v>
      </c>
      <c r="G864" s="210"/>
      <c r="H864" s="212" t="s">
        <v>1</v>
      </c>
      <c r="I864" s="210"/>
      <c r="J864" s="210"/>
      <c r="K864" s="210"/>
      <c r="L864" s="214"/>
      <c r="M864" s="215"/>
      <c r="N864" s="216"/>
      <c r="O864" s="216"/>
      <c r="P864" s="216"/>
      <c r="Q864" s="216"/>
      <c r="R864" s="216"/>
      <c r="S864" s="216"/>
      <c r="T864" s="217"/>
      <c r="AT864" s="218" t="s">
        <v>173</v>
      </c>
      <c r="AU864" s="218" t="s">
        <v>94</v>
      </c>
      <c r="AV864" s="13" t="s">
        <v>81</v>
      </c>
      <c r="AW864" s="13" t="s">
        <v>29</v>
      </c>
      <c r="AX864" s="13" t="s">
        <v>73</v>
      </c>
      <c r="AY864" s="218" t="s">
        <v>165</v>
      </c>
    </row>
    <row r="865" spans="1:65" s="14" customFormat="1" ht="11.25">
      <c r="B865" s="219"/>
      <c r="C865" s="220"/>
      <c r="D865" s="211" t="s">
        <v>173</v>
      </c>
      <c r="E865" s="221" t="s">
        <v>1</v>
      </c>
      <c r="F865" s="222" t="s">
        <v>1475</v>
      </c>
      <c r="G865" s="220"/>
      <c r="H865" s="223">
        <v>10.079000000000001</v>
      </c>
      <c r="I865" s="220"/>
      <c r="J865" s="220"/>
      <c r="K865" s="220"/>
      <c r="L865" s="224"/>
      <c r="M865" s="225"/>
      <c r="N865" s="226"/>
      <c r="O865" s="226"/>
      <c r="P865" s="226"/>
      <c r="Q865" s="226"/>
      <c r="R865" s="226"/>
      <c r="S865" s="226"/>
      <c r="T865" s="227"/>
      <c r="AT865" s="228" t="s">
        <v>173</v>
      </c>
      <c r="AU865" s="228" t="s">
        <v>94</v>
      </c>
      <c r="AV865" s="14" t="s">
        <v>94</v>
      </c>
      <c r="AW865" s="14" t="s">
        <v>29</v>
      </c>
      <c r="AX865" s="14" t="s">
        <v>73</v>
      </c>
      <c r="AY865" s="228" t="s">
        <v>165</v>
      </c>
    </row>
    <row r="866" spans="1:65" s="15" customFormat="1" ht="11.25">
      <c r="B866" s="229"/>
      <c r="C866" s="230"/>
      <c r="D866" s="211" t="s">
        <v>173</v>
      </c>
      <c r="E866" s="231" t="s">
        <v>1</v>
      </c>
      <c r="F866" s="232" t="s">
        <v>176</v>
      </c>
      <c r="G866" s="230"/>
      <c r="H866" s="233">
        <v>10.079000000000001</v>
      </c>
      <c r="I866" s="230"/>
      <c r="J866" s="230"/>
      <c r="K866" s="230"/>
      <c r="L866" s="234"/>
      <c r="M866" s="235"/>
      <c r="N866" s="236"/>
      <c r="O866" s="236"/>
      <c r="P866" s="236"/>
      <c r="Q866" s="236"/>
      <c r="R866" s="236"/>
      <c r="S866" s="236"/>
      <c r="T866" s="237"/>
      <c r="AT866" s="238" t="s">
        <v>173</v>
      </c>
      <c r="AU866" s="238" t="s">
        <v>94</v>
      </c>
      <c r="AV866" s="15" t="s">
        <v>171</v>
      </c>
      <c r="AW866" s="15" t="s">
        <v>29</v>
      </c>
      <c r="AX866" s="15" t="s">
        <v>81</v>
      </c>
      <c r="AY866" s="238" t="s">
        <v>165</v>
      </c>
    </row>
    <row r="867" spans="1:65" s="2" customFormat="1" ht="24.2" customHeight="1">
      <c r="A867" s="31"/>
      <c r="B867" s="32"/>
      <c r="C867" s="243" t="s">
        <v>1476</v>
      </c>
      <c r="D867" s="243" t="s">
        <v>615</v>
      </c>
      <c r="E867" s="244" t="s">
        <v>1477</v>
      </c>
      <c r="F867" s="245" t="s">
        <v>1478</v>
      </c>
      <c r="G867" s="246" t="s">
        <v>170</v>
      </c>
      <c r="H867" s="247">
        <v>10.079000000000001</v>
      </c>
      <c r="I867" s="248">
        <v>78.63</v>
      </c>
      <c r="J867" s="248">
        <f>ROUND(I867*H867,2)</f>
        <v>792.51</v>
      </c>
      <c r="K867" s="249"/>
      <c r="L867" s="250"/>
      <c r="M867" s="251" t="s">
        <v>1</v>
      </c>
      <c r="N867" s="252" t="s">
        <v>39</v>
      </c>
      <c r="O867" s="205">
        <v>0</v>
      </c>
      <c r="P867" s="205">
        <f>O867*H867</f>
        <v>0</v>
      </c>
      <c r="Q867" s="205">
        <v>2.7E-2</v>
      </c>
      <c r="R867" s="205">
        <f>Q867*H867</f>
        <v>0.27213300000000001</v>
      </c>
      <c r="S867" s="205">
        <v>0</v>
      </c>
      <c r="T867" s="206">
        <f>S867*H867</f>
        <v>0</v>
      </c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R867" s="207" t="s">
        <v>358</v>
      </c>
      <c r="AT867" s="207" t="s">
        <v>615</v>
      </c>
      <c r="AU867" s="207" t="s">
        <v>94</v>
      </c>
      <c r="AY867" s="17" t="s">
        <v>165</v>
      </c>
      <c r="BE867" s="208">
        <f>IF(N867="základná",J867,0)</f>
        <v>0</v>
      </c>
      <c r="BF867" s="208">
        <f>IF(N867="znížená",J867,0)</f>
        <v>792.51</v>
      </c>
      <c r="BG867" s="208">
        <f>IF(N867="zákl. prenesená",J867,0)</f>
        <v>0</v>
      </c>
      <c r="BH867" s="208">
        <f>IF(N867="zníž. prenesená",J867,0)</f>
        <v>0</v>
      </c>
      <c r="BI867" s="208">
        <f>IF(N867="nulová",J867,0)</f>
        <v>0</v>
      </c>
      <c r="BJ867" s="17" t="s">
        <v>94</v>
      </c>
      <c r="BK867" s="208">
        <f>ROUND(I867*H867,2)</f>
        <v>792.51</v>
      </c>
      <c r="BL867" s="17" t="s">
        <v>257</v>
      </c>
      <c r="BM867" s="207" t="s">
        <v>1479</v>
      </c>
    </row>
    <row r="868" spans="1:65" s="2" customFormat="1" ht="24.2" customHeight="1">
      <c r="A868" s="31"/>
      <c r="B868" s="32"/>
      <c r="C868" s="196" t="s">
        <v>1480</v>
      </c>
      <c r="D868" s="196" t="s">
        <v>167</v>
      </c>
      <c r="E868" s="197" t="s">
        <v>1481</v>
      </c>
      <c r="F868" s="198" t="s">
        <v>1482</v>
      </c>
      <c r="G868" s="199" t="s">
        <v>289</v>
      </c>
      <c r="H868" s="200">
        <v>1</v>
      </c>
      <c r="I868" s="201">
        <v>79.349999999999994</v>
      </c>
      <c r="J868" s="201">
        <f>ROUND(I868*H868,2)</f>
        <v>79.349999999999994</v>
      </c>
      <c r="K868" s="202"/>
      <c r="L868" s="36"/>
      <c r="M868" s="203" t="s">
        <v>1</v>
      </c>
      <c r="N868" s="204" t="s">
        <v>39</v>
      </c>
      <c r="O868" s="205">
        <v>3.75278</v>
      </c>
      <c r="P868" s="205">
        <f>O868*H868</f>
        <v>3.75278</v>
      </c>
      <c r="Q868" s="205">
        <v>4.6600000000000001E-5</v>
      </c>
      <c r="R868" s="205">
        <f>Q868*H868</f>
        <v>4.6600000000000001E-5</v>
      </c>
      <c r="S868" s="205">
        <v>0</v>
      </c>
      <c r="T868" s="206">
        <f>S868*H868</f>
        <v>0</v>
      </c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R868" s="207" t="s">
        <v>257</v>
      </c>
      <c r="AT868" s="207" t="s">
        <v>167</v>
      </c>
      <c r="AU868" s="207" t="s">
        <v>94</v>
      </c>
      <c r="AY868" s="17" t="s">
        <v>165</v>
      </c>
      <c r="BE868" s="208">
        <f>IF(N868="základná",J868,0)</f>
        <v>0</v>
      </c>
      <c r="BF868" s="208">
        <f>IF(N868="znížená",J868,0)</f>
        <v>79.349999999999994</v>
      </c>
      <c r="BG868" s="208">
        <f>IF(N868="zákl. prenesená",J868,0)</f>
        <v>0</v>
      </c>
      <c r="BH868" s="208">
        <f>IF(N868="zníž. prenesená",J868,0)</f>
        <v>0</v>
      </c>
      <c r="BI868" s="208">
        <f>IF(N868="nulová",J868,0)</f>
        <v>0</v>
      </c>
      <c r="BJ868" s="17" t="s">
        <v>94</v>
      </c>
      <c r="BK868" s="208">
        <f>ROUND(I868*H868,2)</f>
        <v>79.349999999999994</v>
      </c>
      <c r="BL868" s="17" t="s">
        <v>257</v>
      </c>
      <c r="BM868" s="207" t="s">
        <v>1483</v>
      </c>
    </row>
    <row r="869" spans="1:65" s="2" customFormat="1" ht="16.5" customHeight="1">
      <c r="A869" s="31"/>
      <c r="B869" s="32"/>
      <c r="C869" s="243" t="s">
        <v>1484</v>
      </c>
      <c r="D869" s="243" t="s">
        <v>615</v>
      </c>
      <c r="E869" s="244" t="s">
        <v>1485</v>
      </c>
      <c r="F869" s="245" t="s">
        <v>1486</v>
      </c>
      <c r="G869" s="246" t="s">
        <v>289</v>
      </c>
      <c r="H869" s="247">
        <v>1</v>
      </c>
      <c r="I869" s="248">
        <v>240.16</v>
      </c>
      <c r="J869" s="248">
        <f>ROUND(I869*H869,2)</f>
        <v>240.16</v>
      </c>
      <c r="K869" s="249"/>
      <c r="L869" s="250"/>
      <c r="M869" s="251" t="s">
        <v>1</v>
      </c>
      <c r="N869" s="252" t="s">
        <v>39</v>
      </c>
      <c r="O869" s="205">
        <v>0</v>
      </c>
      <c r="P869" s="205">
        <f>O869*H869</f>
        <v>0</v>
      </c>
      <c r="Q869" s="205">
        <v>0</v>
      </c>
      <c r="R869" s="205">
        <f>Q869*H869</f>
        <v>0</v>
      </c>
      <c r="S869" s="205">
        <v>0</v>
      </c>
      <c r="T869" s="206">
        <f>S869*H869</f>
        <v>0</v>
      </c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R869" s="207" t="s">
        <v>358</v>
      </c>
      <c r="AT869" s="207" t="s">
        <v>615</v>
      </c>
      <c r="AU869" s="207" t="s">
        <v>94</v>
      </c>
      <c r="AY869" s="17" t="s">
        <v>165</v>
      </c>
      <c r="BE869" s="208">
        <f>IF(N869="základná",J869,0)</f>
        <v>0</v>
      </c>
      <c r="BF869" s="208">
        <f>IF(N869="znížená",J869,0)</f>
        <v>240.16</v>
      </c>
      <c r="BG869" s="208">
        <f>IF(N869="zákl. prenesená",J869,0)</f>
        <v>0</v>
      </c>
      <c r="BH869" s="208">
        <f>IF(N869="zníž. prenesená",J869,0)</f>
        <v>0</v>
      </c>
      <c r="BI869" s="208">
        <f>IF(N869="nulová",J869,0)</f>
        <v>0</v>
      </c>
      <c r="BJ869" s="17" t="s">
        <v>94</v>
      </c>
      <c r="BK869" s="208">
        <f>ROUND(I869*H869,2)</f>
        <v>240.16</v>
      </c>
      <c r="BL869" s="17" t="s">
        <v>257</v>
      </c>
      <c r="BM869" s="207" t="s">
        <v>1487</v>
      </c>
    </row>
    <row r="870" spans="1:65" s="2" customFormat="1" ht="39">
      <c r="A870" s="31"/>
      <c r="B870" s="32"/>
      <c r="C870" s="33"/>
      <c r="D870" s="211" t="s">
        <v>1103</v>
      </c>
      <c r="E870" s="33"/>
      <c r="F870" s="253" t="s">
        <v>1488</v>
      </c>
      <c r="G870" s="33"/>
      <c r="H870" s="33"/>
      <c r="I870" s="33"/>
      <c r="J870" s="33"/>
      <c r="K870" s="33"/>
      <c r="L870" s="36"/>
      <c r="M870" s="254"/>
      <c r="N870" s="255"/>
      <c r="O870" s="72"/>
      <c r="P870" s="72"/>
      <c r="Q870" s="72"/>
      <c r="R870" s="72"/>
      <c r="S870" s="72"/>
      <c r="T870" s="73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T870" s="17" t="s">
        <v>1103</v>
      </c>
      <c r="AU870" s="17" t="s">
        <v>94</v>
      </c>
    </row>
    <row r="871" spans="1:65" s="2" customFormat="1" ht="24.2" customHeight="1">
      <c r="A871" s="31"/>
      <c r="B871" s="32"/>
      <c r="C871" s="196" t="s">
        <v>1489</v>
      </c>
      <c r="D871" s="196" t="s">
        <v>167</v>
      </c>
      <c r="E871" s="197" t="s">
        <v>1490</v>
      </c>
      <c r="F871" s="198" t="s">
        <v>1491</v>
      </c>
      <c r="G871" s="199" t="s">
        <v>565</v>
      </c>
      <c r="H871" s="200">
        <v>866.51499999999999</v>
      </c>
      <c r="I871" s="201">
        <v>4.4400000000000004</v>
      </c>
      <c r="J871" s="201">
        <f>ROUND(I871*H871,2)</f>
        <v>3847.33</v>
      </c>
      <c r="K871" s="202"/>
      <c r="L871" s="36"/>
      <c r="M871" s="203" t="s">
        <v>1</v>
      </c>
      <c r="N871" s="204" t="s">
        <v>39</v>
      </c>
      <c r="O871" s="205">
        <v>0.111</v>
      </c>
      <c r="P871" s="205">
        <f>O871*H871</f>
        <v>96.183165000000002</v>
      </c>
      <c r="Q871" s="205">
        <v>0</v>
      </c>
      <c r="R871" s="205">
        <f>Q871*H871</f>
        <v>0</v>
      </c>
      <c r="S871" s="205">
        <v>0</v>
      </c>
      <c r="T871" s="206">
        <f>S871*H871</f>
        <v>0</v>
      </c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R871" s="207" t="s">
        <v>257</v>
      </c>
      <c r="AT871" s="207" t="s">
        <v>167</v>
      </c>
      <c r="AU871" s="207" t="s">
        <v>94</v>
      </c>
      <c r="AY871" s="17" t="s">
        <v>165</v>
      </c>
      <c r="BE871" s="208">
        <f>IF(N871="základná",J871,0)</f>
        <v>0</v>
      </c>
      <c r="BF871" s="208">
        <f>IF(N871="znížená",J871,0)</f>
        <v>3847.33</v>
      </c>
      <c r="BG871" s="208">
        <f>IF(N871="zákl. prenesená",J871,0)</f>
        <v>0</v>
      </c>
      <c r="BH871" s="208">
        <f>IF(N871="zníž. prenesená",J871,0)</f>
        <v>0</v>
      </c>
      <c r="BI871" s="208">
        <f>IF(N871="nulová",J871,0)</f>
        <v>0</v>
      </c>
      <c r="BJ871" s="17" t="s">
        <v>94</v>
      </c>
      <c r="BK871" s="208">
        <f>ROUND(I871*H871,2)</f>
        <v>3847.33</v>
      </c>
      <c r="BL871" s="17" t="s">
        <v>257</v>
      </c>
      <c r="BM871" s="207" t="s">
        <v>1492</v>
      </c>
    </row>
    <row r="872" spans="1:65" s="13" customFormat="1" ht="11.25">
      <c r="B872" s="209"/>
      <c r="C872" s="210"/>
      <c r="D872" s="211" t="s">
        <v>173</v>
      </c>
      <c r="E872" s="212" t="s">
        <v>1</v>
      </c>
      <c r="F872" s="213" t="s">
        <v>1493</v>
      </c>
      <c r="G872" s="210"/>
      <c r="H872" s="212" t="s">
        <v>1</v>
      </c>
      <c r="I872" s="210"/>
      <c r="J872" s="210"/>
      <c r="K872" s="210"/>
      <c r="L872" s="214"/>
      <c r="M872" s="215"/>
      <c r="N872" s="216"/>
      <c r="O872" s="216"/>
      <c r="P872" s="216"/>
      <c r="Q872" s="216"/>
      <c r="R872" s="216"/>
      <c r="S872" s="216"/>
      <c r="T872" s="217"/>
      <c r="AT872" s="218" t="s">
        <v>173</v>
      </c>
      <c r="AU872" s="218" t="s">
        <v>94</v>
      </c>
      <c r="AV872" s="13" t="s">
        <v>81</v>
      </c>
      <c r="AW872" s="13" t="s">
        <v>29</v>
      </c>
      <c r="AX872" s="13" t="s">
        <v>73</v>
      </c>
      <c r="AY872" s="218" t="s">
        <v>165</v>
      </c>
    </row>
    <row r="873" spans="1:65" s="14" customFormat="1" ht="33.75">
      <c r="B873" s="219"/>
      <c r="C873" s="220"/>
      <c r="D873" s="211" t="s">
        <v>173</v>
      </c>
      <c r="E873" s="221" t="s">
        <v>1</v>
      </c>
      <c r="F873" s="222" t="s">
        <v>1494</v>
      </c>
      <c r="G873" s="220"/>
      <c r="H873" s="223">
        <v>866.51499999999999</v>
      </c>
      <c r="I873" s="220"/>
      <c r="J873" s="220"/>
      <c r="K873" s="220"/>
      <c r="L873" s="224"/>
      <c r="M873" s="225"/>
      <c r="N873" s="226"/>
      <c r="O873" s="226"/>
      <c r="P873" s="226"/>
      <c r="Q873" s="226"/>
      <c r="R873" s="226"/>
      <c r="S873" s="226"/>
      <c r="T873" s="227"/>
      <c r="AT873" s="228" t="s">
        <v>173</v>
      </c>
      <c r="AU873" s="228" t="s">
        <v>94</v>
      </c>
      <c r="AV873" s="14" t="s">
        <v>94</v>
      </c>
      <c r="AW873" s="14" t="s">
        <v>29</v>
      </c>
      <c r="AX873" s="14" t="s">
        <v>73</v>
      </c>
      <c r="AY873" s="228" t="s">
        <v>165</v>
      </c>
    </row>
    <row r="874" spans="1:65" s="15" customFormat="1" ht="11.25">
      <c r="B874" s="229"/>
      <c r="C874" s="230"/>
      <c r="D874" s="211" t="s">
        <v>173</v>
      </c>
      <c r="E874" s="231" t="s">
        <v>1</v>
      </c>
      <c r="F874" s="232" t="s">
        <v>176</v>
      </c>
      <c r="G874" s="230"/>
      <c r="H874" s="233">
        <v>866.51499999999999</v>
      </c>
      <c r="I874" s="230"/>
      <c r="J874" s="230"/>
      <c r="K874" s="230"/>
      <c r="L874" s="234"/>
      <c r="M874" s="235"/>
      <c r="N874" s="236"/>
      <c r="O874" s="236"/>
      <c r="P874" s="236"/>
      <c r="Q874" s="236"/>
      <c r="R874" s="236"/>
      <c r="S874" s="236"/>
      <c r="T874" s="237"/>
      <c r="AT874" s="238" t="s">
        <v>173</v>
      </c>
      <c r="AU874" s="238" t="s">
        <v>94</v>
      </c>
      <c r="AV874" s="15" t="s">
        <v>171</v>
      </c>
      <c r="AW874" s="15" t="s">
        <v>29</v>
      </c>
      <c r="AX874" s="15" t="s">
        <v>81</v>
      </c>
      <c r="AY874" s="238" t="s">
        <v>165</v>
      </c>
    </row>
    <row r="875" spans="1:65" s="2" customFormat="1" ht="24.2" customHeight="1">
      <c r="A875" s="31"/>
      <c r="B875" s="32"/>
      <c r="C875" s="196" t="s">
        <v>1495</v>
      </c>
      <c r="D875" s="196" t="s">
        <v>167</v>
      </c>
      <c r="E875" s="197" t="s">
        <v>1496</v>
      </c>
      <c r="F875" s="198" t="s">
        <v>1497</v>
      </c>
      <c r="G875" s="199" t="s">
        <v>565</v>
      </c>
      <c r="H875" s="200">
        <v>481.25</v>
      </c>
      <c r="I875" s="201">
        <v>4.6900000000000004</v>
      </c>
      <c r="J875" s="201">
        <f>ROUND(I875*H875,2)</f>
        <v>2257.06</v>
      </c>
      <c r="K875" s="202"/>
      <c r="L875" s="36"/>
      <c r="M875" s="203" t="s">
        <v>1</v>
      </c>
      <c r="N875" s="204" t="s">
        <v>39</v>
      </c>
      <c r="O875" s="205">
        <v>0.11899999999999999</v>
      </c>
      <c r="P875" s="205">
        <f>O875*H875</f>
        <v>57.268749999999997</v>
      </c>
      <c r="Q875" s="205">
        <v>0</v>
      </c>
      <c r="R875" s="205">
        <f>Q875*H875</f>
        <v>0</v>
      </c>
      <c r="S875" s="205">
        <v>0</v>
      </c>
      <c r="T875" s="206">
        <f>S875*H875</f>
        <v>0</v>
      </c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R875" s="207" t="s">
        <v>257</v>
      </c>
      <c r="AT875" s="207" t="s">
        <v>167</v>
      </c>
      <c r="AU875" s="207" t="s">
        <v>94</v>
      </c>
      <c r="AY875" s="17" t="s">
        <v>165</v>
      </c>
      <c r="BE875" s="208">
        <f>IF(N875="základná",J875,0)</f>
        <v>0</v>
      </c>
      <c r="BF875" s="208">
        <f>IF(N875="znížená",J875,0)</f>
        <v>2257.06</v>
      </c>
      <c r="BG875" s="208">
        <f>IF(N875="zákl. prenesená",J875,0)</f>
        <v>0</v>
      </c>
      <c r="BH875" s="208">
        <f>IF(N875="zníž. prenesená",J875,0)</f>
        <v>0</v>
      </c>
      <c r="BI875" s="208">
        <f>IF(N875="nulová",J875,0)</f>
        <v>0</v>
      </c>
      <c r="BJ875" s="17" t="s">
        <v>94</v>
      </c>
      <c r="BK875" s="208">
        <f>ROUND(I875*H875,2)</f>
        <v>2257.06</v>
      </c>
      <c r="BL875" s="17" t="s">
        <v>257</v>
      </c>
      <c r="BM875" s="207" t="s">
        <v>1498</v>
      </c>
    </row>
    <row r="876" spans="1:65" s="13" customFormat="1" ht="11.25">
      <c r="B876" s="209"/>
      <c r="C876" s="210"/>
      <c r="D876" s="211" t="s">
        <v>173</v>
      </c>
      <c r="E876" s="212" t="s">
        <v>1</v>
      </c>
      <c r="F876" s="213" t="s">
        <v>1499</v>
      </c>
      <c r="G876" s="210"/>
      <c r="H876" s="212" t="s">
        <v>1</v>
      </c>
      <c r="I876" s="210"/>
      <c r="J876" s="210"/>
      <c r="K876" s="210"/>
      <c r="L876" s="214"/>
      <c r="M876" s="215"/>
      <c r="N876" s="216"/>
      <c r="O876" s="216"/>
      <c r="P876" s="216"/>
      <c r="Q876" s="216"/>
      <c r="R876" s="216"/>
      <c r="S876" s="216"/>
      <c r="T876" s="217"/>
      <c r="AT876" s="218" t="s">
        <v>173</v>
      </c>
      <c r="AU876" s="218" t="s">
        <v>94</v>
      </c>
      <c r="AV876" s="13" t="s">
        <v>81</v>
      </c>
      <c r="AW876" s="13" t="s">
        <v>29</v>
      </c>
      <c r="AX876" s="13" t="s">
        <v>73</v>
      </c>
      <c r="AY876" s="218" t="s">
        <v>165</v>
      </c>
    </row>
    <row r="877" spans="1:65" s="14" customFormat="1" ht="11.25">
      <c r="B877" s="219"/>
      <c r="C877" s="220"/>
      <c r="D877" s="211" t="s">
        <v>173</v>
      </c>
      <c r="E877" s="221" t="s">
        <v>1</v>
      </c>
      <c r="F877" s="222" t="s">
        <v>1500</v>
      </c>
      <c r="G877" s="220"/>
      <c r="H877" s="223">
        <v>481.25</v>
      </c>
      <c r="I877" s="220"/>
      <c r="J877" s="220"/>
      <c r="K877" s="220"/>
      <c r="L877" s="224"/>
      <c r="M877" s="225"/>
      <c r="N877" s="226"/>
      <c r="O877" s="226"/>
      <c r="P877" s="226"/>
      <c r="Q877" s="226"/>
      <c r="R877" s="226"/>
      <c r="S877" s="226"/>
      <c r="T877" s="227"/>
      <c r="AT877" s="228" t="s">
        <v>173</v>
      </c>
      <c r="AU877" s="228" t="s">
        <v>94</v>
      </c>
      <c r="AV877" s="14" t="s">
        <v>94</v>
      </c>
      <c r="AW877" s="14" t="s">
        <v>29</v>
      </c>
      <c r="AX877" s="14" t="s">
        <v>73</v>
      </c>
      <c r="AY877" s="228" t="s">
        <v>165</v>
      </c>
    </row>
    <row r="878" spans="1:65" s="15" customFormat="1" ht="11.25">
      <c r="B878" s="229"/>
      <c r="C878" s="230"/>
      <c r="D878" s="211" t="s">
        <v>173</v>
      </c>
      <c r="E878" s="231" t="s">
        <v>1</v>
      </c>
      <c r="F878" s="232" t="s">
        <v>176</v>
      </c>
      <c r="G878" s="230"/>
      <c r="H878" s="233">
        <v>481.25</v>
      </c>
      <c r="I878" s="230"/>
      <c r="J878" s="230"/>
      <c r="K878" s="230"/>
      <c r="L878" s="234"/>
      <c r="M878" s="235"/>
      <c r="N878" s="236"/>
      <c r="O878" s="236"/>
      <c r="P878" s="236"/>
      <c r="Q878" s="236"/>
      <c r="R878" s="236"/>
      <c r="S878" s="236"/>
      <c r="T878" s="237"/>
      <c r="AT878" s="238" t="s">
        <v>173</v>
      </c>
      <c r="AU878" s="238" t="s">
        <v>94</v>
      </c>
      <c r="AV878" s="15" t="s">
        <v>171</v>
      </c>
      <c r="AW878" s="15" t="s">
        <v>29</v>
      </c>
      <c r="AX878" s="15" t="s">
        <v>81</v>
      </c>
      <c r="AY878" s="238" t="s">
        <v>165</v>
      </c>
    </row>
    <row r="879" spans="1:65" s="2" customFormat="1" ht="21.75" customHeight="1">
      <c r="A879" s="31"/>
      <c r="B879" s="32"/>
      <c r="C879" s="196" t="s">
        <v>1501</v>
      </c>
      <c r="D879" s="196" t="s">
        <v>167</v>
      </c>
      <c r="E879" s="197" t="s">
        <v>1502</v>
      </c>
      <c r="F879" s="198" t="s">
        <v>1503</v>
      </c>
      <c r="G879" s="199" t="s">
        <v>565</v>
      </c>
      <c r="H879" s="200">
        <v>1739.7</v>
      </c>
      <c r="I879" s="201">
        <v>6.57</v>
      </c>
      <c r="J879" s="201">
        <f>ROUND(I879*H879,2)</f>
        <v>11429.83</v>
      </c>
      <c r="K879" s="202"/>
      <c r="L879" s="36"/>
      <c r="M879" s="203" t="s">
        <v>1</v>
      </c>
      <c r="N879" s="204" t="s">
        <v>39</v>
      </c>
      <c r="O879" s="205">
        <v>0.22</v>
      </c>
      <c r="P879" s="205">
        <f>O879*H879</f>
        <v>382.73400000000004</v>
      </c>
      <c r="Q879" s="205">
        <v>6.0000000000000002E-5</v>
      </c>
      <c r="R879" s="205">
        <f>Q879*H879</f>
        <v>0.104382</v>
      </c>
      <c r="S879" s="205">
        <v>0</v>
      </c>
      <c r="T879" s="206">
        <f>S879*H879</f>
        <v>0</v>
      </c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R879" s="207" t="s">
        <v>257</v>
      </c>
      <c r="AT879" s="207" t="s">
        <v>167</v>
      </c>
      <c r="AU879" s="207" t="s">
        <v>94</v>
      </c>
      <c r="AY879" s="17" t="s">
        <v>165</v>
      </c>
      <c r="BE879" s="208">
        <f>IF(N879="základná",J879,0)</f>
        <v>0</v>
      </c>
      <c r="BF879" s="208">
        <f>IF(N879="znížená",J879,0)</f>
        <v>11429.83</v>
      </c>
      <c r="BG879" s="208">
        <f>IF(N879="zákl. prenesená",J879,0)</f>
        <v>0</v>
      </c>
      <c r="BH879" s="208">
        <f>IF(N879="zníž. prenesená",J879,0)</f>
        <v>0</v>
      </c>
      <c r="BI879" s="208">
        <f>IF(N879="nulová",J879,0)</f>
        <v>0</v>
      </c>
      <c r="BJ879" s="17" t="s">
        <v>94</v>
      </c>
      <c r="BK879" s="208">
        <f>ROUND(I879*H879,2)</f>
        <v>11429.83</v>
      </c>
      <c r="BL879" s="17" t="s">
        <v>257</v>
      </c>
      <c r="BM879" s="207" t="s">
        <v>1504</v>
      </c>
    </row>
    <row r="880" spans="1:65" s="13" customFormat="1" ht="11.25">
      <c r="B880" s="209"/>
      <c r="C880" s="210"/>
      <c r="D880" s="211" t="s">
        <v>173</v>
      </c>
      <c r="E880" s="212" t="s">
        <v>1</v>
      </c>
      <c r="F880" s="213" t="s">
        <v>1505</v>
      </c>
      <c r="G880" s="210"/>
      <c r="H880" s="212" t="s">
        <v>1</v>
      </c>
      <c r="I880" s="210"/>
      <c r="J880" s="210"/>
      <c r="K880" s="210"/>
      <c r="L880" s="214"/>
      <c r="M880" s="215"/>
      <c r="N880" s="216"/>
      <c r="O880" s="216"/>
      <c r="P880" s="216"/>
      <c r="Q880" s="216"/>
      <c r="R880" s="216"/>
      <c r="S880" s="216"/>
      <c r="T880" s="217"/>
      <c r="AT880" s="218" t="s">
        <v>173</v>
      </c>
      <c r="AU880" s="218" t="s">
        <v>94</v>
      </c>
      <c r="AV880" s="13" t="s">
        <v>81</v>
      </c>
      <c r="AW880" s="13" t="s">
        <v>29</v>
      </c>
      <c r="AX880" s="13" t="s">
        <v>73</v>
      </c>
      <c r="AY880" s="218" t="s">
        <v>165</v>
      </c>
    </row>
    <row r="881" spans="1:65" s="14" customFormat="1" ht="11.25">
      <c r="B881" s="219"/>
      <c r="C881" s="220"/>
      <c r="D881" s="211" t="s">
        <v>173</v>
      </c>
      <c r="E881" s="221" t="s">
        <v>1</v>
      </c>
      <c r="F881" s="222" t="s">
        <v>1506</v>
      </c>
      <c r="G881" s="220"/>
      <c r="H881" s="223">
        <v>1739.7</v>
      </c>
      <c r="I881" s="220"/>
      <c r="J881" s="220"/>
      <c r="K881" s="220"/>
      <c r="L881" s="224"/>
      <c r="M881" s="225"/>
      <c r="N881" s="226"/>
      <c r="O881" s="226"/>
      <c r="P881" s="226"/>
      <c r="Q881" s="226"/>
      <c r="R881" s="226"/>
      <c r="S881" s="226"/>
      <c r="T881" s="227"/>
      <c r="AT881" s="228" t="s">
        <v>173</v>
      </c>
      <c r="AU881" s="228" t="s">
        <v>94</v>
      </c>
      <c r="AV881" s="14" t="s">
        <v>94</v>
      </c>
      <c r="AW881" s="14" t="s">
        <v>29</v>
      </c>
      <c r="AX881" s="14" t="s">
        <v>73</v>
      </c>
      <c r="AY881" s="228" t="s">
        <v>165</v>
      </c>
    </row>
    <row r="882" spans="1:65" s="15" customFormat="1" ht="11.25">
      <c r="B882" s="229"/>
      <c r="C882" s="230"/>
      <c r="D882" s="211" t="s">
        <v>173</v>
      </c>
      <c r="E882" s="231" t="s">
        <v>1</v>
      </c>
      <c r="F882" s="232" t="s">
        <v>176</v>
      </c>
      <c r="G882" s="230"/>
      <c r="H882" s="233">
        <v>1739.7</v>
      </c>
      <c r="I882" s="230"/>
      <c r="J882" s="230"/>
      <c r="K882" s="230"/>
      <c r="L882" s="234"/>
      <c r="M882" s="235"/>
      <c r="N882" s="236"/>
      <c r="O882" s="236"/>
      <c r="P882" s="236"/>
      <c r="Q882" s="236"/>
      <c r="R882" s="236"/>
      <c r="S882" s="236"/>
      <c r="T882" s="237"/>
      <c r="AT882" s="238" t="s">
        <v>173</v>
      </c>
      <c r="AU882" s="238" t="s">
        <v>94</v>
      </c>
      <c r="AV882" s="15" t="s">
        <v>171</v>
      </c>
      <c r="AW882" s="15" t="s">
        <v>29</v>
      </c>
      <c r="AX882" s="15" t="s">
        <v>81</v>
      </c>
      <c r="AY882" s="238" t="s">
        <v>165</v>
      </c>
    </row>
    <row r="883" spans="1:65" s="2" customFormat="1" ht="24.2" customHeight="1">
      <c r="A883" s="31"/>
      <c r="B883" s="32"/>
      <c r="C883" s="196" t="s">
        <v>1507</v>
      </c>
      <c r="D883" s="196" t="s">
        <v>167</v>
      </c>
      <c r="E883" s="197" t="s">
        <v>1508</v>
      </c>
      <c r="F883" s="198" t="s">
        <v>1509</v>
      </c>
      <c r="G883" s="199" t="s">
        <v>289</v>
      </c>
      <c r="H883" s="200">
        <v>2</v>
      </c>
      <c r="I883" s="201">
        <v>44.74</v>
      </c>
      <c r="J883" s="201">
        <f>ROUND(I883*H883,2)</f>
        <v>89.48</v>
      </c>
      <c r="K883" s="202"/>
      <c r="L883" s="36"/>
      <c r="M883" s="203" t="s">
        <v>1</v>
      </c>
      <c r="N883" s="204" t="s">
        <v>39</v>
      </c>
      <c r="O883" s="205">
        <v>0.55100000000000005</v>
      </c>
      <c r="P883" s="205">
        <f>O883*H883</f>
        <v>1.1020000000000001</v>
      </c>
      <c r="Q883" s="205">
        <v>6.0999999999999997E-4</v>
      </c>
      <c r="R883" s="205">
        <f>Q883*H883</f>
        <v>1.2199999999999999E-3</v>
      </c>
      <c r="S883" s="205">
        <v>0</v>
      </c>
      <c r="T883" s="206">
        <f>S883*H883</f>
        <v>0</v>
      </c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R883" s="207" t="s">
        <v>257</v>
      </c>
      <c r="AT883" s="207" t="s">
        <v>167</v>
      </c>
      <c r="AU883" s="207" t="s">
        <v>94</v>
      </c>
      <c r="AY883" s="17" t="s">
        <v>165</v>
      </c>
      <c r="BE883" s="208">
        <f>IF(N883="základná",J883,0)</f>
        <v>0</v>
      </c>
      <c r="BF883" s="208">
        <f>IF(N883="znížená",J883,0)</f>
        <v>89.48</v>
      </c>
      <c r="BG883" s="208">
        <f>IF(N883="zákl. prenesená",J883,0)</f>
        <v>0</v>
      </c>
      <c r="BH883" s="208">
        <f>IF(N883="zníž. prenesená",J883,0)</f>
        <v>0</v>
      </c>
      <c r="BI883" s="208">
        <f>IF(N883="nulová",J883,0)</f>
        <v>0</v>
      </c>
      <c r="BJ883" s="17" t="s">
        <v>94</v>
      </c>
      <c r="BK883" s="208">
        <f>ROUND(I883*H883,2)</f>
        <v>89.48</v>
      </c>
      <c r="BL883" s="17" t="s">
        <v>257</v>
      </c>
      <c r="BM883" s="207" t="s">
        <v>1510</v>
      </c>
    </row>
    <row r="884" spans="1:65" s="13" customFormat="1" ht="11.25">
      <c r="B884" s="209"/>
      <c r="C884" s="210"/>
      <c r="D884" s="211" t="s">
        <v>173</v>
      </c>
      <c r="E884" s="212" t="s">
        <v>1</v>
      </c>
      <c r="F884" s="213" t="s">
        <v>1511</v>
      </c>
      <c r="G884" s="210"/>
      <c r="H884" s="212" t="s">
        <v>1</v>
      </c>
      <c r="I884" s="210"/>
      <c r="J884" s="210"/>
      <c r="K884" s="210"/>
      <c r="L884" s="214"/>
      <c r="M884" s="215"/>
      <c r="N884" s="216"/>
      <c r="O884" s="216"/>
      <c r="P884" s="216"/>
      <c r="Q884" s="216"/>
      <c r="R884" s="216"/>
      <c r="S884" s="216"/>
      <c r="T884" s="217"/>
      <c r="AT884" s="218" t="s">
        <v>173</v>
      </c>
      <c r="AU884" s="218" t="s">
        <v>94</v>
      </c>
      <c r="AV884" s="13" t="s">
        <v>81</v>
      </c>
      <c r="AW884" s="13" t="s">
        <v>29</v>
      </c>
      <c r="AX884" s="13" t="s">
        <v>73</v>
      </c>
      <c r="AY884" s="218" t="s">
        <v>165</v>
      </c>
    </row>
    <row r="885" spans="1:65" s="14" customFormat="1" ht="11.25">
      <c r="B885" s="219"/>
      <c r="C885" s="220"/>
      <c r="D885" s="211" t="s">
        <v>173</v>
      </c>
      <c r="E885" s="221" t="s">
        <v>1</v>
      </c>
      <c r="F885" s="222" t="s">
        <v>81</v>
      </c>
      <c r="G885" s="220"/>
      <c r="H885" s="223">
        <v>1</v>
      </c>
      <c r="I885" s="220"/>
      <c r="J885" s="220"/>
      <c r="K885" s="220"/>
      <c r="L885" s="224"/>
      <c r="M885" s="225"/>
      <c r="N885" s="226"/>
      <c r="O885" s="226"/>
      <c r="P885" s="226"/>
      <c r="Q885" s="226"/>
      <c r="R885" s="226"/>
      <c r="S885" s="226"/>
      <c r="T885" s="227"/>
      <c r="AT885" s="228" t="s">
        <v>173</v>
      </c>
      <c r="AU885" s="228" t="s">
        <v>94</v>
      </c>
      <c r="AV885" s="14" t="s">
        <v>94</v>
      </c>
      <c r="AW885" s="14" t="s">
        <v>29</v>
      </c>
      <c r="AX885" s="14" t="s">
        <v>73</v>
      </c>
      <c r="AY885" s="228" t="s">
        <v>165</v>
      </c>
    </row>
    <row r="886" spans="1:65" s="13" customFormat="1" ht="11.25">
      <c r="B886" s="209"/>
      <c r="C886" s="210"/>
      <c r="D886" s="211" t="s">
        <v>173</v>
      </c>
      <c r="E886" s="212" t="s">
        <v>1</v>
      </c>
      <c r="F886" s="213" t="s">
        <v>1512</v>
      </c>
      <c r="G886" s="210"/>
      <c r="H886" s="212" t="s">
        <v>1</v>
      </c>
      <c r="I886" s="210"/>
      <c r="J886" s="210"/>
      <c r="K886" s="210"/>
      <c r="L886" s="214"/>
      <c r="M886" s="215"/>
      <c r="N886" s="216"/>
      <c r="O886" s="216"/>
      <c r="P886" s="216"/>
      <c r="Q886" s="216"/>
      <c r="R886" s="216"/>
      <c r="S886" s="216"/>
      <c r="T886" s="217"/>
      <c r="AT886" s="218" t="s">
        <v>173</v>
      </c>
      <c r="AU886" s="218" t="s">
        <v>94</v>
      </c>
      <c r="AV886" s="13" t="s">
        <v>81</v>
      </c>
      <c r="AW886" s="13" t="s">
        <v>29</v>
      </c>
      <c r="AX886" s="13" t="s">
        <v>73</v>
      </c>
      <c r="AY886" s="218" t="s">
        <v>165</v>
      </c>
    </row>
    <row r="887" spans="1:65" s="14" customFormat="1" ht="11.25">
      <c r="B887" s="219"/>
      <c r="C887" s="220"/>
      <c r="D887" s="211" t="s">
        <v>173</v>
      </c>
      <c r="E887" s="221" t="s">
        <v>1</v>
      </c>
      <c r="F887" s="222" t="s">
        <v>81</v>
      </c>
      <c r="G887" s="220"/>
      <c r="H887" s="223">
        <v>1</v>
      </c>
      <c r="I887" s="220"/>
      <c r="J887" s="220"/>
      <c r="K887" s="220"/>
      <c r="L887" s="224"/>
      <c r="M887" s="225"/>
      <c r="N887" s="226"/>
      <c r="O887" s="226"/>
      <c r="P887" s="226"/>
      <c r="Q887" s="226"/>
      <c r="R887" s="226"/>
      <c r="S887" s="226"/>
      <c r="T887" s="227"/>
      <c r="AT887" s="228" t="s">
        <v>173</v>
      </c>
      <c r="AU887" s="228" t="s">
        <v>94</v>
      </c>
      <c r="AV887" s="14" t="s">
        <v>94</v>
      </c>
      <c r="AW887" s="14" t="s">
        <v>29</v>
      </c>
      <c r="AX887" s="14" t="s">
        <v>73</v>
      </c>
      <c r="AY887" s="228" t="s">
        <v>165</v>
      </c>
    </row>
    <row r="888" spans="1:65" s="15" customFormat="1" ht="11.25">
      <c r="B888" s="229"/>
      <c r="C888" s="230"/>
      <c r="D888" s="211" t="s">
        <v>173</v>
      </c>
      <c r="E888" s="231" t="s">
        <v>1</v>
      </c>
      <c r="F888" s="232" t="s">
        <v>176</v>
      </c>
      <c r="G888" s="230"/>
      <c r="H888" s="233">
        <v>2</v>
      </c>
      <c r="I888" s="230"/>
      <c r="J888" s="230"/>
      <c r="K888" s="230"/>
      <c r="L888" s="234"/>
      <c r="M888" s="235"/>
      <c r="N888" s="236"/>
      <c r="O888" s="236"/>
      <c r="P888" s="236"/>
      <c r="Q888" s="236"/>
      <c r="R888" s="236"/>
      <c r="S888" s="236"/>
      <c r="T888" s="237"/>
      <c r="AT888" s="238" t="s">
        <v>173</v>
      </c>
      <c r="AU888" s="238" t="s">
        <v>94</v>
      </c>
      <c r="AV888" s="15" t="s">
        <v>171</v>
      </c>
      <c r="AW888" s="15" t="s">
        <v>29</v>
      </c>
      <c r="AX888" s="15" t="s">
        <v>81</v>
      </c>
      <c r="AY888" s="238" t="s">
        <v>165</v>
      </c>
    </row>
    <row r="889" spans="1:65" s="2" customFormat="1" ht="24.2" customHeight="1">
      <c r="A889" s="31"/>
      <c r="B889" s="32"/>
      <c r="C889" s="196" t="s">
        <v>1513</v>
      </c>
      <c r="D889" s="196" t="s">
        <v>167</v>
      </c>
      <c r="E889" s="197" t="s">
        <v>1514</v>
      </c>
      <c r="F889" s="198" t="s">
        <v>1515</v>
      </c>
      <c r="G889" s="199" t="s">
        <v>289</v>
      </c>
      <c r="H889" s="200">
        <v>1</v>
      </c>
      <c r="I889" s="201">
        <v>2582.79</v>
      </c>
      <c r="J889" s="201">
        <f>ROUND(I889*H889,2)</f>
        <v>2582.79</v>
      </c>
      <c r="K889" s="202"/>
      <c r="L889" s="36"/>
      <c r="M889" s="203" t="s">
        <v>1</v>
      </c>
      <c r="N889" s="204" t="s">
        <v>39</v>
      </c>
      <c r="O889" s="205">
        <v>0.55100000000000005</v>
      </c>
      <c r="P889" s="205">
        <f>O889*H889</f>
        <v>0.55100000000000005</v>
      </c>
      <c r="Q889" s="205">
        <v>6.0999999999999997E-4</v>
      </c>
      <c r="R889" s="205">
        <f>Q889*H889</f>
        <v>6.0999999999999997E-4</v>
      </c>
      <c r="S889" s="205">
        <v>0</v>
      </c>
      <c r="T889" s="206">
        <f>S889*H889</f>
        <v>0</v>
      </c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R889" s="207" t="s">
        <v>257</v>
      </c>
      <c r="AT889" s="207" t="s">
        <v>167</v>
      </c>
      <c r="AU889" s="207" t="s">
        <v>94</v>
      </c>
      <c r="AY889" s="17" t="s">
        <v>165</v>
      </c>
      <c r="BE889" s="208">
        <f>IF(N889="základná",J889,0)</f>
        <v>0</v>
      </c>
      <c r="BF889" s="208">
        <f>IF(N889="znížená",J889,0)</f>
        <v>2582.79</v>
      </c>
      <c r="BG889" s="208">
        <f>IF(N889="zákl. prenesená",J889,0)</f>
        <v>0</v>
      </c>
      <c r="BH889" s="208">
        <f>IF(N889="zníž. prenesená",J889,0)</f>
        <v>0</v>
      </c>
      <c r="BI889" s="208">
        <f>IF(N889="nulová",J889,0)</f>
        <v>0</v>
      </c>
      <c r="BJ889" s="17" t="s">
        <v>94</v>
      </c>
      <c r="BK889" s="208">
        <f>ROUND(I889*H889,2)</f>
        <v>2582.79</v>
      </c>
      <c r="BL889" s="17" t="s">
        <v>257</v>
      </c>
      <c r="BM889" s="207" t="s">
        <v>1516</v>
      </c>
    </row>
    <row r="890" spans="1:65" s="2" customFormat="1" ht="24.2" customHeight="1">
      <c r="A890" s="31"/>
      <c r="B890" s="32"/>
      <c r="C890" s="196" t="s">
        <v>1517</v>
      </c>
      <c r="D890" s="196" t="s">
        <v>167</v>
      </c>
      <c r="E890" s="197" t="s">
        <v>1518</v>
      </c>
      <c r="F890" s="198" t="s">
        <v>1519</v>
      </c>
      <c r="G890" s="199" t="s">
        <v>565</v>
      </c>
      <c r="H890" s="200">
        <v>352.755</v>
      </c>
      <c r="I890" s="201">
        <v>5.36</v>
      </c>
      <c r="J890" s="201">
        <f>ROUND(I890*H890,2)</f>
        <v>1890.77</v>
      </c>
      <c r="K890" s="202"/>
      <c r="L890" s="36"/>
      <c r="M890" s="203" t="s">
        <v>1</v>
      </c>
      <c r="N890" s="204" t="s">
        <v>39</v>
      </c>
      <c r="O890" s="205">
        <v>0.55100000000000005</v>
      </c>
      <c r="P890" s="205">
        <f>O890*H890</f>
        <v>194.36800500000001</v>
      </c>
      <c r="Q890" s="205">
        <v>6.0999999999999997E-4</v>
      </c>
      <c r="R890" s="205">
        <f>Q890*H890</f>
        <v>0.21518055</v>
      </c>
      <c r="S890" s="205">
        <v>0</v>
      </c>
      <c r="T890" s="206">
        <f>S890*H890</f>
        <v>0</v>
      </c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R890" s="207" t="s">
        <v>257</v>
      </c>
      <c r="AT890" s="207" t="s">
        <v>167</v>
      </c>
      <c r="AU890" s="207" t="s">
        <v>94</v>
      </c>
      <c r="AY890" s="17" t="s">
        <v>165</v>
      </c>
      <c r="BE890" s="208">
        <f>IF(N890="základná",J890,0)</f>
        <v>0</v>
      </c>
      <c r="BF890" s="208">
        <f>IF(N890="znížená",J890,0)</f>
        <v>1890.77</v>
      </c>
      <c r="BG890" s="208">
        <f>IF(N890="zákl. prenesená",J890,0)</f>
        <v>0</v>
      </c>
      <c r="BH890" s="208">
        <f>IF(N890="zníž. prenesená",J890,0)</f>
        <v>0</v>
      </c>
      <c r="BI890" s="208">
        <f>IF(N890="nulová",J890,0)</f>
        <v>0</v>
      </c>
      <c r="BJ890" s="17" t="s">
        <v>94</v>
      </c>
      <c r="BK890" s="208">
        <f>ROUND(I890*H890,2)</f>
        <v>1890.77</v>
      </c>
      <c r="BL890" s="17" t="s">
        <v>257</v>
      </c>
      <c r="BM890" s="207" t="s">
        <v>1520</v>
      </c>
    </row>
    <row r="891" spans="1:65" s="13" customFormat="1" ht="11.25">
      <c r="B891" s="209"/>
      <c r="C891" s="210"/>
      <c r="D891" s="211" t="s">
        <v>173</v>
      </c>
      <c r="E891" s="212" t="s">
        <v>1</v>
      </c>
      <c r="F891" s="213" t="s">
        <v>1521</v>
      </c>
      <c r="G891" s="210"/>
      <c r="H891" s="212" t="s">
        <v>1</v>
      </c>
      <c r="I891" s="210"/>
      <c r="J891" s="210"/>
      <c r="K891" s="210"/>
      <c r="L891" s="214"/>
      <c r="M891" s="215"/>
      <c r="N891" s="216"/>
      <c r="O891" s="216"/>
      <c r="P891" s="216"/>
      <c r="Q891" s="216"/>
      <c r="R891" s="216"/>
      <c r="S891" s="216"/>
      <c r="T891" s="217"/>
      <c r="AT891" s="218" t="s">
        <v>173</v>
      </c>
      <c r="AU891" s="218" t="s">
        <v>94</v>
      </c>
      <c r="AV891" s="13" t="s">
        <v>81</v>
      </c>
      <c r="AW891" s="13" t="s">
        <v>29</v>
      </c>
      <c r="AX891" s="13" t="s">
        <v>73</v>
      </c>
      <c r="AY891" s="218" t="s">
        <v>165</v>
      </c>
    </row>
    <row r="892" spans="1:65" s="14" customFormat="1" ht="11.25">
      <c r="B892" s="219"/>
      <c r="C892" s="220"/>
      <c r="D892" s="211" t="s">
        <v>173</v>
      </c>
      <c r="E892" s="221" t="s">
        <v>1</v>
      </c>
      <c r="F892" s="222" t="s">
        <v>1522</v>
      </c>
      <c r="G892" s="220"/>
      <c r="H892" s="223">
        <v>352.755</v>
      </c>
      <c r="I892" s="220"/>
      <c r="J892" s="220"/>
      <c r="K892" s="220"/>
      <c r="L892" s="224"/>
      <c r="M892" s="225"/>
      <c r="N892" s="226"/>
      <c r="O892" s="226"/>
      <c r="P892" s="226"/>
      <c r="Q892" s="226"/>
      <c r="R892" s="226"/>
      <c r="S892" s="226"/>
      <c r="T892" s="227"/>
      <c r="AT892" s="228" t="s">
        <v>173</v>
      </c>
      <c r="AU892" s="228" t="s">
        <v>94</v>
      </c>
      <c r="AV892" s="14" t="s">
        <v>94</v>
      </c>
      <c r="AW892" s="14" t="s">
        <v>29</v>
      </c>
      <c r="AX892" s="14" t="s">
        <v>73</v>
      </c>
      <c r="AY892" s="228" t="s">
        <v>165</v>
      </c>
    </row>
    <row r="893" spans="1:65" s="15" customFormat="1" ht="11.25">
      <c r="B893" s="229"/>
      <c r="C893" s="230"/>
      <c r="D893" s="211" t="s">
        <v>173</v>
      </c>
      <c r="E893" s="231" t="s">
        <v>1</v>
      </c>
      <c r="F893" s="232" t="s">
        <v>176</v>
      </c>
      <c r="G893" s="230"/>
      <c r="H893" s="233">
        <v>352.755</v>
      </c>
      <c r="I893" s="230"/>
      <c r="J893" s="230"/>
      <c r="K893" s="230"/>
      <c r="L893" s="234"/>
      <c r="M893" s="235"/>
      <c r="N893" s="236"/>
      <c r="O893" s="236"/>
      <c r="P893" s="236"/>
      <c r="Q893" s="236"/>
      <c r="R893" s="236"/>
      <c r="S893" s="236"/>
      <c r="T893" s="237"/>
      <c r="AT893" s="238" t="s">
        <v>173</v>
      </c>
      <c r="AU893" s="238" t="s">
        <v>94</v>
      </c>
      <c r="AV893" s="15" t="s">
        <v>171</v>
      </c>
      <c r="AW893" s="15" t="s">
        <v>29</v>
      </c>
      <c r="AX893" s="15" t="s">
        <v>81</v>
      </c>
      <c r="AY893" s="238" t="s">
        <v>165</v>
      </c>
    </row>
    <row r="894" spans="1:65" s="2" customFormat="1" ht="24.2" customHeight="1">
      <c r="A894" s="31"/>
      <c r="B894" s="32"/>
      <c r="C894" s="196" t="s">
        <v>1523</v>
      </c>
      <c r="D894" s="196" t="s">
        <v>167</v>
      </c>
      <c r="E894" s="197" t="s">
        <v>1524</v>
      </c>
      <c r="F894" s="198" t="s">
        <v>1525</v>
      </c>
      <c r="G894" s="199" t="s">
        <v>289</v>
      </c>
      <c r="H894" s="200">
        <v>1</v>
      </c>
      <c r="I894" s="201">
        <v>254.19</v>
      </c>
      <c r="J894" s="201">
        <f>ROUND(I894*H894,2)</f>
        <v>254.19</v>
      </c>
      <c r="K894" s="202"/>
      <c r="L894" s="36"/>
      <c r="M894" s="203" t="s">
        <v>1</v>
      </c>
      <c r="N894" s="204" t="s">
        <v>39</v>
      </c>
      <c r="O894" s="205">
        <v>0.55100000000000005</v>
      </c>
      <c r="P894" s="205">
        <f>O894*H894</f>
        <v>0.55100000000000005</v>
      </c>
      <c r="Q894" s="205">
        <v>6.0999999999999997E-4</v>
      </c>
      <c r="R894" s="205">
        <f>Q894*H894</f>
        <v>6.0999999999999997E-4</v>
      </c>
      <c r="S894" s="205">
        <v>0</v>
      </c>
      <c r="T894" s="206">
        <f>S894*H894</f>
        <v>0</v>
      </c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R894" s="207" t="s">
        <v>257</v>
      </c>
      <c r="AT894" s="207" t="s">
        <v>167</v>
      </c>
      <c r="AU894" s="207" t="s">
        <v>94</v>
      </c>
      <c r="AY894" s="17" t="s">
        <v>165</v>
      </c>
      <c r="BE894" s="208">
        <f>IF(N894="základná",J894,0)</f>
        <v>0</v>
      </c>
      <c r="BF894" s="208">
        <f>IF(N894="znížená",J894,0)</f>
        <v>254.19</v>
      </c>
      <c r="BG894" s="208">
        <f>IF(N894="zákl. prenesená",J894,0)</f>
        <v>0</v>
      </c>
      <c r="BH894" s="208">
        <f>IF(N894="zníž. prenesená",J894,0)</f>
        <v>0</v>
      </c>
      <c r="BI894" s="208">
        <f>IF(N894="nulová",J894,0)</f>
        <v>0</v>
      </c>
      <c r="BJ894" s="17" t="s">
        <v>94</v>
      </c>
      <c r="BK894" s="208">
        <f>ROUND(I894*H894,2)</f>
        <v>254.19</v>
      </c>
      <c r="BL894" s="17" t="s">
        <v>257</v>
      </c>
      <c r="BM894" s="207" t="s">
        <v>1526</v>
      </c>
    </row>
    <row r="895" spans="1:65" s="2" customFormat="1" ht="24.2" customHeight="1">
      <c r="A895" s="31"/>
      <c r="B895" s="32"/>
      <c r="C895" s="196" t="s">
        <v>1527</v>
      </c>
      <c r="D895" s="196" t="s">
        <v>167</v>
      </c>
      <c r="E895" s="197" t="s">
        <v>1528</v>
      </c>
      <c r="F895" s="198" t="s">
        <v>1529</v>
      </c>
      <c r="G895" s="199" t="s">
        <v>565</v>
      </c>
      <c r="H895" s="200">
        <v>2063.502</v>
      </c>
      <c r="I895" s="201">
        <v>4.74</v>
      </c>
      <c r="J895" s="201">
        <f>ROUND(I895*H895,2)</f>
        <v>9781</v>
      </c>
      <c r="K895" s="202"/>
      <c r="L895" s="36"/>
      <c r="M895" s="203" t="s">
        <v>1</v>
      </c>
      <c r="N895" s="204" t="s">
        <v>39</v>
      </c>
      <c r="O895" s="205">
        <v>0.55100000000000005</v>
      </c>
      <c r="P895" s="205">
        <f>O895*H895</f>
        <v>1136.9896020000001</v>
      </c>
      <c r="Q895" s="205">
        <v>6.0999999999999997E-4</v>
      </c>
      <c r="R895" s="205">
        <f>Q895*H895</f>
        <v>1.2587362199999999</v>
      </c>
      <c r="S895" s="205">
        <v>0</v>
      </c>
      <c r="T895" s="206">
        <f>S895*H895</f>
        <v>0</v>
      </c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R895" s="207" t="s">
        <v>257</v>
      </c>
      <c r="AT895" s="207" t="s">
        <v>167</v>
      </c>
      <c r="AU895" s="207" t="s">
        <v>94</v>
      </c>
      <c r="AY895" s="17" t="s">
        <v>165</v>
      </c>
      <c r="BE895" s="208">
        <f>IF(N895="základná",J895,0)</f>
        <v>0</v>
      </c>
      <c r="BF895" s="208">
        <f>IF(N895="znížená",J895,0)</f>
        <v>9781</v>
      </c>
      <c r="BG895" s="208">
        <f>IF(N895="zákl. prenesená",J895,0)</f>
        <v>0</v>
      </c>
      <c r="BH895" s="208">
        <f>IF(N895="zníž. prenesená",J895,0)</f>
        <v>0</v>
      </c>
      <c r="BI895" s="208">
        <f>IF(N895="nulová",J895,0)</f>
        <v>0</v>
      </c>
      <c r="BJ895" s="17" t="s">
        <v>94</v>
      </c>
      <c r="BK895" s="208">
        <f>ROUND(I895*H895,2)</f>
        <v>9781</v>
      </c>
      <c r="BL895" s="17" t="s">
        <v>257</v>
      </c>
      <c r="BM895" s="207" t="s">
        <v>1530</v>
      </c>
    </row>
    <row r="896" spans="1:65" s="13" customFormat="1" ht="11.25">
      <c r="B896" s="209"/>
      <c r="C896" s="210"/>
      <c r="D896" s="211" t="s">
        <v>173</v>
      </c>
      <c r="E896" s="212" t="s">
        <v>1</v>
      </c>
      <c r="F896" s="213" t="s">
        <v>1531</v>
      </c>
      <c r="G896" s="210"/>
      <c r="H896" s="212" t="s">
        <v>1</v>
      </c>
      <c r="I896" s="210"/>
      <c r="J896" s="210"/>
      <c r="K896" s="210"/>
      <c r="L896" s="214"/>
      <c r="M896" s="215"/>
      <c r="N896" s="216"/>
      <c r="O896" s="216"/>
      <c r="P896" s="216"/>
      <c r="Q896" s="216"/>
      <c r="R896" s="216"/>
      <c r="S896" s="216"/>
      <c r="T896" s="217"/>
      <c r="AT896" s="218" t="s">
        <v>173</v>
      </c>
      <c r="AU896" s="218" t="s">
        <v>94</v>
      </c>
      <c r="AV896" s="13" t="s">
        <v>81</v>
      </c>
      <c r="AW896" s="13" t="s">
        <v>29</v>
      </c>
      <c r="AX896" s="13" t="s">
        <v>73</v>
      </c>
      <c r="AY896" s="218" t="s">
        <v>165</v>
      </c>
    </row>
    <row r="897" spans="1:65" s="14" customFormat="1" ht="11.25">
      <c r="B897" s="219"/>
      <c r="C897" s="220"/>
      <c r="D897" s="211" t="s">
        <v>173</v>
      </c>
      <c r="E897" s="221" t="s">
        <v>1</v>
      </c>
      <c r="F897" s="222" t="s">
        <v>1532</v>
      </c>
      <c r="G897" s="220"/>
      <c r="H897" s="223">
        <v>2063.502</v>
      </c>
      <c r="I897" s="220"/>
      <c r="J897" s="220"/>
      <c r="K897" s="220"/>
      <c r="L897" s="224"/>
      <c r="M897" s="225"/>
      <c r="N897" s="226"/>
      <c r="O897" s="226"/>
      <c r="P897" s="226"/>
      <c r="Q897" s="226"/>
      <c r="R897" s="226"/>
      <c r="S897" s="226"/>
      <c r="T897" s="227"/>
      <c r="AT897" s="228" t="s">
        <v>173</v>
      </c>
      <c r="AU897" s="228" t="s">
        <v>94</v>
      </c>
      <c r="AV897" s="14" t="s">
        <v>94</v>
      </c>
      <c r="AW897" s="14" t="s">
        <v>29</v>
      </c>
      <c r="AX897" s="14" t="s">
        <v>73</v>
      </c>
      <c r="AY897" s="228" t="s">
        <v>165</v>
      </c>
    </row>
    <row r="898" spans="1:65" s="15" customFormat="1" ht="11.25">
      <c r="B898" s="229"/>
      <c r="C898" s="230"/>
      <c r="D898" s="211" t="s">
        <v>173</v>
      </c>
      <c r="E898" s="231" t="s">
        <v>1</v>
      </c>
      <c r="F898" s="232" t="s">
        <v>176</v>
      </c>
      <c r="G898" s="230"/>
      <c r="H898" s="233">
        <v>2063.502</v>
      </c>
      <c r="I898" s="230"/>
      <c r="J898" s="230"/>
      <c r="K898" s="230"/>
      <c r="L898" s="234"/>
      <c r="M898" s="235"/>
      <c r="N898" s="236"/>
      <c r="O898" s="236"/>
      <c r="P898" s="236"/>
      <c r="Q898" s="236"/>
      <c r="R898" s="236"/>
      <c r="S898" s="236"/>
      <c r="T898" s="237"/>
      <c r="AT898" s="238" t="s">
        <v>173</v>
      </c>
      <c r="AU898" s="238" t="s">
        <v>94</v>
      </c>
      <c r="AV898" s="15" t="s">
        <v>171</v>
      </c>
      <c r="AW898" s="15" t="s">
        <v>29</v>
      </c>
      <c r="AX898" s="15" t="s">
        <v>81</v>
      </c>
      <c r="AY898" s="238" t="s">
        <v>165</v>
      </c>
    </row>
    <row r="899" spans="1:65" s="2" customFormat="1" ht="24.2" customHeight="1">
      <c r="A899" s="31"/>
      <c r="B899" s="32"/>
      <c r="C899" s="196" t="s">
        <v>1533</v>
      </c>
      <c r="D899" s="196" t="s">
        <v>167</v>
      </c>
      <c r="E899" s="197" t="s">
        <v>1534</v>
      </c>
      <c r="F899" s="198" t="s">
        <v>1535</v>
      </c>
      <c r="G899" s="199" t="s">
        <v>631</v>
      </c>
      <c r="H899" s="200">
        <v>368.70800000000003</v>
      </c>
      <c r="I899" s="201">
        <v>0.9</v>
      </c>
      <c r="J899" s="201">
        <f>ROUND(I899*H899,2)</f>
        <v>331.84</v>
      </c>
      <c r="K899" s="202"/>
      <c r="L899" s="36"/>
      <c r="M899" s="203" t="s">
        <v>1</v>
      </c>
      <c r="N899" s="204" t="s">
        <v>39</v>
      </c>
      <c r="O899" s="205">
        <v>0</v>
      </c>
      <c r="P899" s="205">
        <f>O899*H899</f>
        <v>0</v>
      </c>
      <c r="Q899" s="205">
        <v>0</v>
      </c>
      <c r="R899" s="205">
        <f>Q899*H899</f>
        <v>0</v>
      </c>
      <c r="S899" s="205">
        <v>0</v>
      </c>
      <c r="T899" s="206">
        <f>S899*H899</f>
        <v>0</v>
      </c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R899" s="207" t="s">
        <v>257</v>
      </c>
      <c r="AT899" s="207" t="s">
        <v>167</v>
      </c>
      <c r="AU899" s="207" t="s">
        <v>94</v>
      </c>
      <c r="AY899" s="17" t="s">
        <v>165</v>
      </c>
      <c r="BE899" s="208">
        <f>IF(N899="základná",J899,0)</f>
        <v>0</v>
      </c>
      <c r="BF899" s="208">
        <f>IF(N899="znížená",J899,0)</f>
        <v>331.84</v>
      </c>
      <c r="BG899" s="208">
        <f>IF(N899="zákl. prenesená",J899,0)</f>
        <v>0</v>
      </c>
      <c r="BH899" s="208">
        <f>IF(N899="zníž. prenesená",J899,0)</f>
        <v>0</v>
      </c>
      <c r="BI899" s="208">
        <f>IF(N899="nulová",J899,0)</f>
        <v>0</v>
      </c>
      <c r="BJ899" s="17" t="s">
        <v>94</v>
      </c>
      <c r="BK899" s="208">
        <f>ROUND(I899*H899,2)</f>
        <v>331.84</v>
      </c>
      <c r="BL899" s="17" t="s">
        <v>257</v>
      </c>
      <c r="BM899" s="207" t="s">
        <v>1536</v>
      </c>
    </row>
    <row r="900" spans="1:65" s="12" customFormat="1" ht="22.9" customHeight="1">
      <c r="B900" s="181"/>
      <c r="C900" s="182"/>
      <c r="D900" s="183" t="s">
        <v>72</v>
      </c>
      <c r="E900" s="194" t="s">
        <v>1537</v>
      </c>
      <c r="F900" s="194" t="s">
        <v>1538</v>
      </c>
      <c r="G900" s="182"/>
      <c r="H900" s="182"/>
      <c r="I900" s="182"/>
      <c r="J900" s="195">
        <f>BK900</f>
        <v>37687.39</v>
      </c>
      <c r="K900" s="182"/>
      <c r="L900" s="186"/>
      <c r="M900" s="187"/>
      <c r="N900" s="188"/>
      <c r="O900" s="188"/>
      <c r="P900" s="189">
        <f>SUM(P901:P955)</f>
        <v>524.04973399999994</v>
      </c>
      <c r="Q900" s="188"/>
      <c r="R900" s="189">
        <f>SUM(R901:R955)</f>
        <v>14.6547559</v>
      </c>
      <c r="S900" s="188"/>
      <c r="T900" s="190">
        <f>SUM(T901:T955)</f>
        <v>0</v>
      </c>
      <c r="AR900" s="191" t="s">
        <v>94</v>
      </c>
      <c r="AT900" s="192" t="s">
        <v>72</v>
      </c>
      <c r="AU900" s="192" t="s">
        <v>81</v>
      </c>
      <c r="AY900" s="191" t="s">
        <v>165</v>
      </c>
      <c r="BK900" s="193">
        <f>SUM(BK901:BK955)</f>
        <v>37687.39</v>
      </c>
    </row>
    <row r="901" spans="1:65" s="2" customFormat="1" ht="33" customHeight="1">
      <c r="A901" s="31"/>
      <c r="B901" s="32"/>
      <c r="C901" s="196" t="s">
        <v>1539</v>
      </c>
      <c r="D901" s="196" t="s">
        <v>167</v>
      </c>
      <c r="E901" s="197" t="s">
        <v>1540</v>
      </c>
      <c r="F901" s="198" t="s">
        <v>1541</v>
      </c>
      <c r="G901" s="199" t="s">
        <v>170</v>
      </c>
      <c r="H901" s="200">
        <v>19.628</v>
      </c>
      <c r="I901" s="201">
        <v>27.94</v>
      </c>
      <c r="J901" s="201">
        <f>ROUND(I901*H901,2)</f>
        <v>548.41</v>
      </c>
      <c r="K901" s="202"/>
      <c r="L901" s="36"/>
      <c r="M901" s="203" t="s">
        <v>1</v>
      </c>
      <c r="N901" s="204" t="s">
        <v>39</v>
      </c>
      <c r="O901" s="205">
        <v>1.1599999999999999</v>
      </c>
      <c r="P901" s="205">
        <f>O901*H901</f>
        <v>22.76848</v>
      </c>
      <c r="Q901" s="205">
        <v>3.7499999999999999E-3</v>
      </c>
      <c r="R901" s="205">
        <f>Q901*H901</f>
        <v>7.3605000000000004E-2</v>
      </c>
      <c r="S901" s="205">
        <v>0</v>
      </c>
      <c r="T901" s="206">
        <f>S901*H901</f>
        <v>0</v>
      </c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R901" s="207" t="s">
        <v>257</v>
      </c>
      <c r="AT901" s="207" t="s">
        <v>167</v>
      </c>
      <c r="AU901" s="207" t="s">
        <v>94</v>
      </c>
      <c r="AY901" s="17" t="s">
        <v>165</v>
      </c>
      <c r="BE901" s="208">
        <f>IF(N901="základná",J901,0)</f>
        <v>0</v>
      </c>
      <c r="BF901" s="208">
        <f>IF(N901="znížená",J901,0)</f>
        <v>548.41</v>
      </c>
      <c r="BG901" s="208">
        <f>IF(N901="zákl. prenesená",J901,0)</f>
        <v>0</v>
      </c>
      <c r="BH901" s="208">
        <f>IF(N901="zníž. prenesená",J901,0)</f>
        <v>0</v>
      </c>
      <c r="BI901" s="208">
        <f>IF(N901="nulová",J901,0)</f>
        <v>0</v>
      </c>
      <c r="BJ901" s="17" t="s">
        <v>94</v>
      </c>
      <c r="BK901" s="208">
        <f>ROUND(I901*H901,2)</f>
        <v>548.41</v>
      </c>
      <c r="BL901" s="17" t="s">
        <v>257</v>
      </c>
      <c r="BM901" s="207" t="s">
        <v>1542</v>
      </c>
    </row>
    <row r="902" spans="1:65" s="13" customFormat="1" ht="11.25">
      <c r="B902" s="209"/>
      <c r="C902" s="210"/>
      <c r="D902" s="211" t="s">
        <v>173</v>
      </c>
      <c r="E902" s="212" t="s">
        <v>1</v>
      </c>
      <c r="F902" s="213" t="s">
        <v>1543</v>
      </c>
      <c r="G902" s="210"/>
      <c r="H902" s="212" t="s">
        <v>1</v>
      </c>
      <c r="I902" s="210"/>
      <c r="J902" s="210"/>
      <c r="K902" s="210"/>
      <c r="L902" s="214"/>
      <c r="M902" s="215"/>
      <c r="N902" s="216"/>
      <c r="O902" s="216"/>
      <c r="P902" s="216"/>
      <c r="Q902" s="216"/>
      <c r="R902" s="216"/>
      <c r="S902" s="216"/>
      <c r="T902" s="217"/>
      <c r="AT902" s="218" t="s">
        <v>173</v>
      </c>
      <c r="AU902" s="218" t="s">
        <v>94</v>
      </c>
      <c r="AV902" s="13" t="s">
        <v>81</v>
      </c>
      <c r="AW902" s="13" t="s">
        <v>29</v>
      </c>
      <c r="AX902" s="13" t="s">
        <v>73</v>
      </c>
      <c r="AY902" s="218" t="s">
        <v>165</v>
      </c>
    </row>
    <row r="903" spans="1:65" s="14" customFormat="1" ht="11.25">
      <c r="B903" s="219"/>
      <c r="C903" s="220"/>
      <c r="D903" s="211" t="s">
        <v>173</v>
      </c>
      <c r="E903" s="221" t="s">
        <v>1</v>
      </c>
      <c r="F903" s="222" t="s">
        <v>1544</v>
      </c>
      <c r="G903" s="220"/>
      <c r="H903" s="223">
        <v>19.628</v>
      </c>
      <c r="I903" s="220"/>
      <c r="J903" s="220"/>
      <c r="K903" s="220"/>
      <c r="L903" s="224"/>
      <c r="M903" s="225"/>
      <c r="N903" s="226"/>
      <c r="O903" s="226"/>
      <c r="P903" s="226"/>
      <c r="Q903" s="226"/>
      <c r="R903" s="226"/>
      <c r="S903" s="226"/>
      <c r="T903" s="227"/>
      <c r="AT903" s="228" t="s">
        <v>173</v>
      </c>
      <c r="AU903" s="228" t="s">
        <v>94</v>
      </c>
      <c r="AV903" s="14" t="s">
        <v>94</v>
      </c>
      <c r="AW903" s="14" t="s">
        <v>29</v>
      </c>
      <c r="AX903" s="14" t="s">
        <v>73</v>
      </c>
      <c r="AY903" s="228" t="s">
        <v>165</v>
      </c>
    </row>
    <row r="904" spans="1:65" s="15" customFormat="1" ht="11.25">
      <c r="B904" s="229"/>
      <c r="C904" s="230"/>
      <c r="D904" s="211" t="s">
        <v>173</v>
      </c>
      <c r="E904" s="231" t="s">
        <v>1</v>
      </c>
      <c r="F904" s="232" t="s">
        <v>176</v>
      </c>
      <c r="G904" s="230"/>
      <c r="H904" s="233">
        <v>19.628</v>
      </c>
      <c r="I904" s="230"/>
      <c r="J904" s="230"/>
      <c r="K904" s="230"/>
      <c r="L904" s="234"/>
      <c r="M904" s="235"/>
      <c r="N904" s="236"/>
      <c r="O904" s="236"/>
      <c r="P904" s="236"/>
      <c r="Q904" s="236"/>
      <c r="R904" s="236"/>
      <c r="S904" s="236"/>
      <c r="T904" s="237"/>
      <c r="AT904" s="238" t="s">
        <v>173</v>
      </c>
      <c r="AU904" s="238" t="s">
        <v>94</v>
      </c>
      <c r="AV904" s="15" t="s">
        <v>171</v>
      </c>
      <c r="AW904" s="15" t="s">
        <v>29</v>
      </c>
      <c r="AX904" s="15" t="s">
        <v>81</v>
      </c>
      <c r="AY904" s="238" t="s">
        <v>165</v>
      </c>
    </row>
    <row r="905" spans="1:65" s="2" customFormat="1" ht="24.2" customHeight="1">
      <c r="A905" s="31"/>
      <c r="B905" s="32"/>
      <c r="C905" s="243" t="s">
        <v>1545</v>
      </c>
      <c r="D905" s="243" t="s">
        <v>615</v>
      </c>
      <c r="E905" s="244" t="s">
        <v>1546</v>
      </c>
      <c r="F905" s="245" t="s">
        <v>1547</v>
      </c>
      <c r="G905" s="246" t="s">
        <v>170</v>
      </c>
      <c r="H905" s="247">
        <v>20.413</v>
      </c>
      <c r="I905" s="248">
        <v>25.25</v>
      </c>
      <c r="J905" s="248">
        <f>ROUND(I905*H905,2)</f>
        <v>515.42999999999995</v>
      </c>
      <c r="K905" s="249"/>
      <c r="L905" s="250"/>
      <c r="M905" s="251" t="s">
        <v>1</v>
      </c>
      <c r="N905" s="252" t="s">
        <v>39</v>
      </c>
      <c r="O905" s="205">
        <v>0</v>
      </c>
      <c r="P905" s="205">
        <f>O905*H905</f>
        <v>0</v>
      </c>
      <c r="Q905" s="205">
        <v>1.78E-2</v>
      </c>
      <c r="R905" s="205">
        <f>Q905*H905</f>
        <v>0.36335139999999999</v>
      </c>
      <c r="S905" s="205">
        <v>0</v>
      </c>
      <c r="T905" s="206">
        <f>S905*H905</f>
        <v>0</v>
      </c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R905" s="207" t="s">
        <v>358</v>
      </c>
      <c r="AT905" s="207" t="s">
        <v>615</v>
      </c>
      <c r="AU905" s="207" t="s">
        <v>94</v>
      </c>
      <c r="AY905" s="17" t="s">
        <v>165</v>
      </c>
      <c r="BE905" s="208">
        <f>IF(N905="základná",J905,0)</f>
        <v>0</v>
      </c>
      <c r="BF905" s="208">
        <f>IF(N905="znížená",J905,0)</f>
        <v>515.42999999999995</v>
      </c>
      <c r="BG905" s="208">
        <f>IF(N905="zákl. prenesená",J905,0)</f>
        <v>0</v>
      </c>
      <c r="BH905" s="208">
        <f>IF(N905="zníž. prenesená",J905,0)</f>
        <v>0</v>
      </c>
      <c r="BI905" s="208">
        <f>IF(N905="nulová",J905,0)</f>
        <v>0</v>
      </c>
      <c r="BJ905" s="17" t="s">
        <v>94</v>
      </c>
      <c r="BK905" s="208">
        <f>ROUND(I905*H905,2)</f>
        <v>515.42999999999995</v>
      </c>
      <c r="BL905" s="17" t="s">
        <v>257</v>
      </c>
      <c r="BM905" s="207" t="s">
        <v>1548</v>
      </c>
    </row>
    <row r="906" spans="1:65" s="14" customFormat="1" ht="11.25">
      <c r="B906" s="219"/>
      <c r="C906" s="220"/>
      <c r="D906" s="211" t="s">
        <v>173</v>
      </c>
      <c r="E906" s="220"/>
      <c r="F906" s="222" t="s">
        <v>1549</v>
      </c>
      <c r="G906" s="220"/>
      <c r="H906" s="223">
        <v>20.413</v>
      </c>
      <c r="I906" s="220"/>
      <c r="J906" s="220"/>
      <c r="K906" s="220"/>
      <c r="L906" s="224"/>
      <c r="M906" s="225"/>
      <c r="N906" s="226"/>
      <c r="O906" s="226"/>
      <c r="P906" s="226"/>
      <c r="Q906" s="226"/>
      <c r="R906" s="226"/>
      <c r="S906" s="226"/>
      <c r="T906" s="227"/>
      <c r="AT906" s="228" t="s">
        <v>173</v>
      </c>
      <c r="AU906" s="228" t="s">
        <v>94</v>
      </c>
      <c r="AV906" s="14" t="s">
        <v>94</v>
      </c>
      <c r="AW906" s="14" t="s">
        <v>4</v>
      </c>
      <c r="AX906" s="14" t="s">
        <v>81</v>
      </c>
      <c r="AY906" s="228" t="s">
        <v>165</v>
      </c>
    </row>
    <row r="907" spans="1:65" s="2" customFormat="1" ht="24.2" customHeight="1">
      <c r="A907" s="31"/>
      <c r="B907" s="32"/>
      <c r="C907" s="196" t="s">
        <v>1550</v>
      </c>
      <c r="D907" s="196" t="s">
        <v>167</v>
      </c>
      <c r="E907" s="197" t="s">
        <v>1551</v>
      </c>
      <c r="F907" s="198" t="s">
        <v>1552</v>
      </c>
      <c r="G907" s="199" t="s">
        <v>220</v>
      </c>
      <c r="H907" s="200">
        <v>213.47</v>
      </c>
      <c r="I907" s="201">
        <v>3.77</v>
      </c>
      <c r="J907" s="201">
        <f>ROUND(I907*H907,2)</f>
        <v>804.78</v>
      </c>
      <c r="K907" s="202"/>
      <c r="L907" s="36"/>
      <c r="M907" s="203" t="s">
        <v>1</v>
      </c>
      <c r="N907" s="204" t="s">
        <v>39</v>
      </c>
      <c r="O907" s="205">
        <v>0.156</v>
      </c>
      <c r="P907" s="205">
        <f>O907*H907</f>
        <v>33.301319999999997</v>
      </c>
      <c r="Q907" s="205">
        <v>3.4299999999999999E-3</v>
      </c>
      <c r="R907" s="205">
        <f>Q907*H907</f>
        <v>0.73220209999999997</v>
      </c>
      <c r="S907" s="205">
        <v>0</v>
      </c>
      <c r="T907" s="206">
        <f>S907*H907</f>
        <v>0</v>
      </c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R907" s="207" t="s">
        <v>257</v>
      </c>
      <c r="AT907" s="207" t="s">
        <v>167</v>
      </c>
      <c r="AU907" s="207" t="s">
        <v>94</v>
      </c>
      <c r="AY907" s="17" t="s">
        <v>165</v>
      </c>
      <c r="BE907" s="208">
        <f>IF(N907="základná",J907,0)</f>
        <v>0</v>
      </c>
      <c r="BF907" s="208">
        <f>IF(N907="znížená",J907,0)</f>
        <v>804.78</v>
      </c>
      <c r="BG907" s="208">
        <f>IF(N907="zákl. prenesená",J907,0)</f>
        <v>0</v>
      </c>
      <c r="BH907" s="208">
        <f>IF(N907="zníž. prenesená",J907,0)</f>
        <v>0</v>
      </c>
      <c r="BI907" s="208">
        <f>IF(N907="nulová",J907,0)</f>
        <v>0</v>
      </c>
      <c r="BJ907" s="17" t="s">
        <v>94</v>
      </c>
      <c r="BK907" s="208">
        <f>ROUND(I907*H907,2)</f>
        <v>804.78</v>
      </c>
      <c r="BL907" s="17" t="s">
        <v>257</v>
      </c>
      <c r="BM907" s="207" t="s">
        <v>1553</v>
      </c>
    </row>
    <row r="908" spans="1:65" s="13" customFormat="1" ht="11.25">
      <c r="B908" s="209"/>
      <c r="C908" s="210"/>
      <c r="D908" s="211" t="s">
        <v>173</v>
      </c>
      <c r="E908" s="212" t="s">
        <v>1</v>
      </c>
      <c r="F908" s="213" t="s">
        <v>277</v>
      </c>
      <c r="G908" s="210"/>
      <c r="H908" s="212" t="s">
        <v>1</v>
      </c>
      <c r="I908" s="210"/>
      <c r="J908" s="210"/>
      <c r="K908" s="210"/>
      <c r="L908" s="214"/>
      <c r="M908" s="215"/>
      <c r="N908" s="216"/>
      <c r="O908" s="216"/>
      <c r="P908" s="216"/>
      <c r="Q908" s="216"/>
      <c r="R908" s="216"/>
      <c r="S908" s="216"/>
      <c r="T908" s="217"/>
      <c r="AT908" s="218" t="s">
        <v>173</v>
      </c>
      <c r="AU908" s="218" t="s">
        <v>94</v>
      </c>
      <c r="AV908" s="13" t="s">
        <v>81</v>
      </c>
      <c r="AW908" s="13" t="s">
        <v>29</v>
      </c>
      <c r="AX908" s="13" t="s">
        <v>73</v>
      </c>
      <c r="AY908" s="218" t="s">
        <v>165</v>
      </c>
    </row>
    <row r="909" spans="1:65" s="14" customFormat="1" ht="22.5">
      <c r="B909" s="219"/>
      <c r="C909" s="220"/>
      <c r="D909" s="211" t="s">
        <v>173</v>
      </c>
      <c r="E909" s="221" t="s">
        <v>1</v>
      </c>
      <c r="F909" s="222" t="s">
        <v>1554</v>
      </c>
      <c r="G909" s="220"/>
      <c r="H909" s="223">
        <v>84.66</v>
      </c>
      <c r="I909" s="220"/>
      <c r="J909" s="220"/>
      <c r="K909" s="220"/>
      <c r="L909" s="224"/>
      <c r="M909" s="225"/>
      <c r="N909" s="226"/>
      <c r="O909" s="226"/>
      <c r="P909" s="226"/>
      <c r="Q909" s="226"/>
      <c r="R909" s="226"/>
      <c r="S909" s="226"/>
      <c r="T909" s="227"/>
      <c r="AT909" s="228" t="s">
        <v>173</v>
      </c>
      <c r="AU909" s="228" t="s">
        <v>94</v>
      </c>
      <c r="AV909" s="14" t="s">
        <v>94</v>
      </c>
      <c r="AW909" s="14" t="s">
        <v>29</v>
      </c>
      <c r="AX909" s="14" t="s">
        <v>73</v>
      </c>
      <c r="AY909" s="228" t="s">
        <v>165</v>
      </c>
    </row>
    <row r="910" spans="1:65" s="13" customFormat="1" ht="11.25">
      <c r="B910" s="209"/>
      <c r="C910" s="210"/>
      <c r="D910" s="211" t="s">
        <v>173</v>
      </c>
      <c r="E910" s="212" t="s">
        <v>1</v>
      </c>
      <c r="F910" s="213" t="s">
        <v>265</v>
      </c>
      <c r="G910" s="210"/>
      <c r="H910" s="212" t="s">
        <v>1</v>
      </c>
      <c r="I910" s="210"/>
      <c r="J910" s="210"/>
      <c r="K910" s="210"/>
      <c r="L910" s="214"/>
      <c r="M910" s="215"/>
      <c r="N910" s="216"/>
      <c r="O910" s="216"/>
      <c r="P910" s="216"/>
      <c r="Q910" s="216"/>
      <c r="R910" s="216"/>
      <c r="S910" s="216"/>
      <c r="T910" s="217"/>
      <c r="AT910" s="218" t="s">
        <v>173</v>
      </c>
      <c r="AU910" s="218" t="s">
        <v>94</v>
      </c>
      <c r="AV910" s="13" t="s">
        <v>81</v>
      </c>
      <c r="AW910" s="13" t="s">
        <v>29</v>
      </c>
      <c r="AX910" s="13" t="s">
        <v>73</v>
      </c>
      <c r="AY910" s="218" t="s">
        <v>165</v>
      </c>
    </row>
    <row r="911" spans="1:65" s="14" customFormat="1" ht="33.75">
      <c r="B911" s="219"/>
      <c r="C911" s="220"/>
      <c r="D911" s="211" t="s">
        <v>173</v>
      </c>
      <c r="E911" s="221" t="s">
        <v>1</v>
      </c>
      <c r="F911" s="222" t="s">
        <v>1555</v>
      </c>
      <c r="G911" s="220"/>
      <c r="H911" s="223">
        <v>57.6</v>
      </c>
      <c r="I911" s="220"/>
      <c r="J911" s="220"/>
      <c r="K911" s="220"/>
      <c r="L911" s="224"/>
      <c r="M911" s="225"/>
      <c r="N911" s="226"/>
      <c r="O911" s="226"/>
      <c r="P911" s="226"/>
      <c r="Q911" s="226"/>
      <c r="R911" s="226"/>
      <c r="S911" s="226"/>
      <c r="T911" s="227"/>
      <c r="AT911" s="228" t="s">
        <v>173</v>
      </c>
      <c r="AU911" s="228" t="s">
        <v>94</v>
      </c>
      <c r="AV911" s="14" t="s">
        <v>94</v>
      </c>
      <c r="AW911" s="14" t="s">
        <v>29</v>
      </c>
      <c r="AX911" s="14" t="s">
        <v>73</v>
      </c>
      <c r="AY911" s="228" t="s">
        <v>165</v>
      </c>
    </row>
    <row r="912" spans="1:65" s="13" customFormat="1" ht="11.25">
      <c r="B912" s="209"/>
      <c r="C912" s="210"/>
      <c r="D912" s="211" t="s">
        <v>173</v>
      </c>
      <c r="E912" s="212" t="s">
        <v>1</v>
      </c>
      <c r="F912" s="213" t="s">
        <v>886</v>
      </c>
      <c r="G912" s="210"/>
      <c r="H912" s="212" t="s">
        <v>1</v>
      </c>
      <c r="I912" s="210"/>
      <c r="J912" s="210"/>
      <c r="K912" s="210"/>
      <c r="L912" s="214"/>
      <c r="M912" s="215"/>
      <c r="N912" s="216"/>
      <c r="O912" s="216"/>
      <c r="P912" s="216"/>
      <c r="Q912" s="216"/>
      <c r="R912" s="216"/>
      <c r="S912" s="216"/>
      <c r="T912" s="217"/>
      <c r="AT912" s="218" t="s">
        <v>173</v>
      </c>
      <c r="AU912" s="218" t="s">
        <v>94</v>
      </c>
      <c r="AV912" s="13" t="s">
        <v>81</v>
      </c>
      <c r="AW912" s="13" t="s">
        <v>29</v>
      </c>
      <c r="AX912" s="13" t="s">
        <v>73</v>
      </c>
      <c r="AY912" s="218" t="s">
        <v>165</v>
      </c>
    </row>
    <row r="913" spans="1:65" s="14" customFormat="1" ht="11.25">
      <c r="B913" s="219"/>
      <c r="C913" s="220"/>
      <c r="D913" s="211" t="s">
        <v>173</v>
      </c>
      <c r="E913" s="221" t="s">
        <v>1</v>
      </c>
      <c r="F913" s="222" t="s">
        <v>1556</v>
      </c>
      <c r="G913" s="220"/>
      <c r="H913" s="223">
        <v>17.98</v>
      </c>
      <c r="I913" s="220"/>
      <c r="J913" s="220"/>
      <c r="K913" s="220"/>
      <c r="L913" s="224"/>
      <c r="M913" s="225"/>
      <c r="N913" s="226"/>
      <c r="O913" s="226"/>
      <c r="P913" s="226"/>
      <c r="Q913" s="226"/>
      <c r="R913" s="226"/>
      <c r="S913" s="226"/>
      <c r="T913" s="227"/>
      <c r="AT913" s="228" t="s">
        <v>173</v>
      </c>
      <c r="AU913" s="228" t="s">
        <v>94</v>
      </c>
      <c r="AV913" s="14" t="s">
        <v>94</v>
      </c>
      <c r="AW913" s="14" t="s">
        <v>29</v>
      </c>
      <c r="AX913" s="14" t="s">
        <v>73</v>
      </c>
      <c r="AY913" s="228" t="s">
        <v>165</v>
      </c>
    </row>
    <row r="914" spans="1:65" s="13" customFormat="1" ht="11.25">
      <c r="B914" s="209"/>
      <c r="C914" s="210"/>
      <c r="D914" s="211" t="s">
        <v>173</v>
      </c>
      <c r="E914" s="212" t="s">
        <v>1</v>
      </c>
      <c r="F914" s="213" t="s">
        <v>1557</v>
      </c>
      <c r="G914" s="210"/>
      <c r="H914" s="212" t="s">
        <v>1</v>
      </c>
      <c r="I914" s="210"/>
      <c r="J914" s="210"/>
      <c r="K914" s="210"/>
      <c r="L914" s="214"/>
      <c r="M914" s="215"/>
      <c r="N914" s="216"/>
      <c r="O914" s="216"/>
      <c r="P914" s="216"/>
      <c r="Q914" s="216"/>
      <c r="R914" s="216"/>
      <c r="S914" s="216"/>
      <c r="T914" s="217"/>
      <c r="AT914" s="218" t="s">
        <v>173</v>
      </c>
      <c r="AU914" s="218" t="s">
        <v>94</v>
      </c>
      <c r="AV914" s="13" t="s">
        <v>81</v>
      </c>
      <c r="AW914" s="13" t="s">
        <v>29</v>
      </c>
      <c r="AX914" s="13" t="s">
        <v>73</v>
      </c>
      <c r="AY914" s="218" t="s">
        <v>165</v>
      </c>
    </row>
    <row r="915" spans="1:65" s="14" customFormat="1" ht="45">
      <c r="B915" s="219"/>
      <c r="C915" s="220"/>
      <c r="D915" s="211" t="s">
        <v>173</v>
      </c>
      <c r="E915" s="221" t="s">
        <v>1</v>
      </c>
      <c r="F915" s="222" t="s">
        <v>1558</v>
      </c>
      <c r="G915" s="220"/>
      <c r="H915" s="223">
        <v>53.23</v>
      </c>
      <c r="I915" s="220"/>
      <c r="J915" s="220"/>
      <c r="K915" s="220"/>
      <c r="L915" s="224"/>
      <c r="M915" s="225"/>
      <c r="N915" s="226"/>
      <c r="O915" s="226"/>
      <c r="P915" s="226"/>
      <c r="Q915" s="226"/>
      <c r="R915" s="226"/>
      <c r="S915" s="226"/>
      <c r="T915" s="227"/>
      <c r="AT915" s="228" t="s">
        <v>173</v>
      </c>
      <c r="AU915" s="228" t="s">
        <v>94</v>
      </c>
      <c r="AV915" s="14" t="s">
        <v>94</v>
      </c>
      <c r="AW915" s="14" t="s">
        <v>29</v>
      </c>
      <c r="AX915" s="14" t="s">
        <v>73</v>
      </c>
      <c r="AY915" s="228" t="s">
        <v>165</v>
      </c>
    </row>
    <row r="916" spans="1:65" s="15" customFormat="1" ht="11.25">
      <c r="B916" s="229"/>
      <c r="C916" s="230"/>
      <c r="D916" s="211" t="s">
        <v>173</v>
      </c>
      <c r="E916" s="231" t="s">
        <v>1</v>
      </c>
      <c r="F916" s="232" t="s">
        <v>176</v>
      </c>
      <c r="G916" s="230"/>
      <c r="H916" s="233">
        <v>213.46999999999997</v>
      </c>
      <c r="I916" s="230"/>
      <c r="J916" s="230"/>
      <c r="K916" s="230"/>
      <c r="L916" s="234"/>
      <c r="M916" s="235"/>
      <c r="N916" s="236"/>
      <c r="O916" s="236"/>
      <c r="P916" s="236"/>
      <c r="Q916" s="236"/>
      <c r="R916" s="236"/>
      <c r="S916" s="236"/>
      <c r="T916" s="237"/>
      <c r="AT916" s="238" t="s">
        <v>173</v>
      </c>
      <c r="AU916" s="238" t="s">
        <v>94</v>
      </c>
      <c r="AV916" s="15" t="s">
        <v>171</v>
      </c>
      <c r="AW916" s="15" t="s">
        <v>29</v>
      </c>
      <c r="AX916" s="15" t="s">
        <v>81</v>
      </c>
      <c r="AY916" s="238" t="s">
        <v>165</v>
      </c>
    </row>
    <row r="917" spans="1:65" s="2" customFormat="1" ht="16.5" customHeight="1">
      <c r="A917" s="31"/>
      <c r="B917" s="32"/>
      <c r="C917" s="243" t="s">
        <v>1559</v>
      </c>
      <c r="D917" s="243" t="s">
        <v>615</v>
      </c>
      <c r="E917" s="244" t="s">
        <v>1560</v>
      </c>
      <c r="F917" s="245" t="s">
        <v>1561</v>
      </c>
      <c r="G917" s="246" t="s">
        <v>289</v>
      </c>
      <c r="H917" s="247">
        <v>740.1</v>
      </c>
      <c r="I917" s="248">
        <v>4.03</v>
      </c>
      <c r="J917" s="248">
        <f>ROUND(I917*H917,2)</f>
        <v>2982.6</v>
      </c>
      <c r="K917" s="249"/>
      <c r="L917" s="250"/>
      <c r="M917" s="251" t="s">
        <v>1</v>
      </c>
      <c r="N917" s="252" t="s">
        <v>39</v>
      </c>
      <c r="O917" s="205">
        <v>0</v>
      </c>
      <c r="P917" s="205">
        <f>O917*H917</f>
        <v>0</v>
      </c>
      <c r="Q917" s="205">
        <v>4.4999999999999999E-4</v>
      </c>
      <c r="R917" s="205">
        <f>Q917*H917</f>
        <v>0.33304499999999998</v>
      </c>
      <c r="S917" s="205">
        <v>0</v>
      </c>
      <c r="T917" s="206">
        <f>S917*H917</f>
        <v>0</v>
      </c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R917" s="207" t="s">
        <v>358</v>
      </c>
      <c r="AT917" s="207" t="s">
        <v>615</v>
      </c>
      <c r="AU917" s="207" t="s">
        <v>94</v>
      </c>
      <c r="AY917" s="17" t="s">
        <v>165</v>
      </c>
      <c r="BE917" s="208">
        <f>IF(N917="základná",J917,0)</f>
        <v>0</v>
      </c>
      <c r="BF917" s="208">
        <f>IF(N917="znížená",J917,0)</f>
        <v>2982.6</v>
      </c>
      <c r="BG917" s="208">
        <f>IF(N917="zákl. prenesená",J917,0)</f>
        <v>0</v>
      </c>
      <c r="BH917" s="208">
        <f>IF(N917="zníž. prenesená",J917,0)</f>
        <v>0</v>
      </c>
      <c r="BI917" s="208">
        <f>IF(N917="nulová",J917,0)</f>
        <v>0</v>
      </c>
      <c r="BJ917" s="17" t="s">
        <v>94</v>
      </c>
      <c r="BK917" s="208">
        <f>ROUND(I917*H917,2)</f>
        <v>2982.6</v>
      </c>
      <c r="BL917" s="17" t="s">
        <v>257</v>
      </c>
      <c r="BM917" s="207" t="s">
        <v>1562</v>
      </c>
    </row>
    <row r="918" spans="1:65" s="14" customFormat="1" ht="11.25">
      <c r="B918" s="219"/>
      <c r="C918" s="220"/>
      <c r="D918" s="211" t="s">
        <v>173</v>
      </c>
      <c r="E918" s="220"/>
      <c r="F918" s="222" t="s">
        <v>1563</v>
      </c>
      <c r="G918" s="220"/>
      <c r="H918" s="223">
        <v>740.1</v>
      </c>
      <c r="I918" s="220"/>
      <c r="J918" s="220"/>
      <c r="K918" s="220"/>
      <c r="L918" s="224"/>
      <c r="M918" s="225"/>
      <c r="N918" s="226"/>
      <c r="O918" s="226"/>
      <c r="P918" s="226"/>
      <c r="Q918" s="226"/>
      <c r="R918" s="226"/>
      <c r="S918" s="226"/>
      <c r="T918" s="227"/>
      <c r="AT918" s="228" t="s">
        <v>173</v>
      </c>
      <c r="AU918" s="228" t="s">
        <v>94</v>
      </c>
      <c r="AV918" s="14" t="s">
        <v>94</v>
      </c>
      <c r="AW918" s="14" t="s">
        <v>4</v>
      </c>
      <c r="AX918" s="14" t="s">
        <v>81</v>
      </c>
      <c r="AY918" s="228" t="s">
        <v>165</v>
      </c>
    </row>
    <row r="919" spans="1:65" s="2" customFormat="1" ht="24.2" customHeight="1">
      <c r="A919" s="31"/>
      <c r="B919" s="32"/>
      <c r="C919" s="196" t="s">
        <v>1564</v>
      </c>
      <c r="D919" s="196" t="s">
        <v>167</v>
      </c>
      <c r="E919" s="197" t="s">
        <v>1565</v>
      </c>
      <c r="F919" s="198" t="s">
        <v>1566</v>
      </c>
      <c r="G919" s="199" t="s">
        <v>220</v>
      </c>
      <c r="H919" s="200">
        <v>43.54</v>
      </c>
      <c r="I919" s="201">
        <v>3.37</v>
      </c>
      <c r="J919" s="201">
        <f>ROUND(I919*H919,2)</f>
        <v>146.72999999999999</v>
      </c>
      <c r="K919" s="202"/>
      <c r="L919" s="36"/>
      <c r="M919" s="203" t="s">
        <v>1</v>
      </c>
      <c r="N919" s="204" t="s">
        <v>39</v>
      </c>
      <c r="O919" s="205">
        <v>0.111</v>
      </c>
      <c r="P919" s="205">
        <f>O919*H919</f>
        <v>4.8329399999999998</v>
      </c>
      <c r="Q919" s="205">
        <v>4.0000000000000001E-3</v>
      </c>
      <c r="R919" s="205">
        <f>Q919*H919</f>
        <v>0.17416000000000001</v>
      </c>
      <c r="S919" s="205">
        <v>0</v>
      </c>
      <c r="T919" s="206">
        <f>S919*H919</f>
        <v>0</v>
      </c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R919" s="207" t="s">
        <v>257</v>
      </c>
      <c r="AT919" s="207" t="s">
        <v>167</v>
      </c>
      <c r="AU919" s="207" t="s">
        <v>94</v>
      </c>
      <c r="AY919" s="17" t="s">
        <v>165</v>
      </c>
      <c r="BE919" s="208">
        <f>IF(N919="základná",J919,0)</f>
        <v>0</v>
      </c>
      <c r="BF919" s="208">
        <f>IF(N919="znížená",J919,0)</f>
        <v>146.72999999999999</v>
      </c>
      <c r="BG919" s="208">
        <f>IF(N919="zákl. prenesená",J919,0)</f>
        <v>0</v>
      </c>
      <c r="BH919" s="208">
        <f>IF(N919="zníž. prenesená",J919,0)</f>
        <v>0</v>
      </c>
      <c r="BI919" s="208">
        <f>IF(N919="nulová",J919,0)</f>
        <v>0</v>
      </c>
      <c r="BJ919" s="17" t="s">
        <v>94</v>
      </c>
      <c r="BK919" s="208">
        <f>ROUND(I919*H919,2)</f>
        <v>146.72999999999999</v>
      </c>
      <c r="BL919" s="17" t="s">
        <v>257</v>
      </c>
      <c r="BM919" s="207" t="s">
        <v>1567</v>
      </c>
    </row>
    <row r="920" spans="1:65" s="13" customFormat="1" ht="11.25">
      <c r="B920" s="209"/>
      <c r="C920" s="210"/>
      <c r="D920" s="211" t="s">
        <v>173</v>
      </c>
      <c r="E920" s="212" t="s">
        <v>1</v>
      </c>
      <c r="F920" s="213" t="s">
        <v>263</v>
      </c>
      <c r="G920" s="210"/>
      <c r="H920" s="212" t="s">
        <v>1</v>
      </c>
      <c r="I920" s="210"/>
      <c r="J920" s="210"/>
      <c r="K920" s="210"/>
      <c r="L920" s="214"/>
      <c r="M920" s="215"/>
      <c r="N920" s="216"/>
      <c r="O920" s="216"/>
      <c r="P920" s="216"/>
      <c r="Q920" s="216"/>
      <c r="R920" s="216"/>
      <c r="S920" s="216"/>
      <c r="T920" s="217"/>
      <c r="AT920" s="218" t="s">
        <v>173</v>
      </c>
      <c r="AU920" s="218" t="s">
        <v>94</v>
      </c>
      <c r="AV920" s="13" t="s">
        <v>81</v>
      </c>
      <c r="AW920" s="13" t="s">
        <v>29</v>
      </c>
      <c r="AX920" s="13" t="s">
        <v>73</v>
      </c>
      <c r="AY920" s="218" t="s">
        <v>165</v>
      </c>
    </row>
    <row r="921" spans="1:65" s="14" customFormat="1" ht="11.25">
      <c r="B921" s="219"/>
      <c r="C921" s="220"/>
      <c r="D921" s="211" t="s">
        <v>173</v>
      </c>
      <c r="E921" s="221" t="s">
        <v>1</v>
      </c>
      <c r="F921" s="222" t="s">
        <v>1568</v>
      </c>
      <c r="G921" s="220"/>
      <c r="H921" s="223">
        <v>43.54</v>
      </c>
      <c r="I921" s="220"/>
      <c r="J921" s="220"/>
      <c r="K921" s="220"/>
      <c r="L921" s="224"/>
      <c r="M921" s="225"/>
      <c r="N921" s="226"/>
      <c r="O921" s="226"/>
      <c r="P921" s="226"/>
      <c r="Q921" s="226"/>
      <c r="R921" s="226"/>
      <c r="S921" s="226"/>
      <c r="T921" s="227"/>
      <c r="AT921" s="228" t="s">
        <v>173</v>
      </c>
      <c r="AU921" s="228" t="s">
        <v>94</v>
      </c>
      <c r="AV921" s="14" t="s">
        <v>94</v>
      </c>
      <c r="AW921" s="14" t="s">
        <v>29</v>
      </c>
      <c r="AX921" s="14" t="s">
        <v>73</v>
      </c>
      <c r="AY921" s="228" t="s">
        <v>165</v>
      </c>
    </row>
    <row r="922" spans="1:65" s="15" customFormat="1" ht="11.25">
      <c r="B922" s="229"/>
      <c r="C922" s="230"/>
      <c r="D922" s="211" t="s">
        <v>173</v>
      </c>
      <c r="E922" s="231" t="s">
        <v>1</v>
      </c>
      <c r="F922" s="232" t="s">
        <v>176</v>
      </c>
      <c r="G922" s="230"/>
      <c r="H922" s="233">
        <v>43.54</v>
      </c>
      <c r="I922" s="230"/>
      <c r="J922" s="230"/>
      <c r="K922" s="230"/>
      <c r="L922" s="234"/>
      <c r="M922" s="235"/>
      <c r="N922" s="236"/>
      <c r="O922" s="236"/>
      <c r="P922" s="236"/>
      <c r="Q922" s="236"/>
      <c r="R922" s="236"/>
      <c r="S922" s="236"/>
      <c r="T922" s="237"/>
      <c r="AT922" s="238" t="s">
        <v>173</v>
      </c>
      <c r="AU922" s="238" t="s">
        <v>94</v>
      </c>
      <c r="AV922" s="15" t="s">
        <v>171</v>
      </c>
      <c r="AW922" s="15" t="s">
        <v>29</v>
      </c>
      <c r="AX922" s="15" t="s">
        <v>81</v>
      </c>
      <c r="AY922" s="238" t="s">
        <v>165</v>
      </c>
    </row>
    <row r="923" spans="1:65" s="2" customFormat="1" ht="16.5" customHeight="1">
      <c r="A923" s="31"/>
      <c r="B923" s="32"/>
      <c r="C923" s="243" t="s">
        <v>1569</v>
      </c>
      <c r="D923" s="243" t="s">
        <v>615</v>
      </c>
      <c r="E923" s="244" t="s">
        <v>1570</v>
      </c>
      <c r="F923" s="245" t="s">
        <v>1571</v>
      </c>
      <c r="G923" s="246" t="s">
        <v>289</v>
      </c>
      <c r="H923" s="247">
        <v>75.760000000000005</v>
      </c>
      <c r="I923" s="248">
        <v>10.59</v>
      </c>
      <c r="J923" s="248">
        <f>ROUND(I923*H923,2)</f>
        <v>802.3</v>
      </c>
      <c r="K923" s="249"/>
      <c r="L923" s="250"/>
      <c r="M923" s="251" t="s">
        <v>1</v>
      </c>
      <c r="N923" s="252" t="s">
        <v>39</v>
      </c>
      <c r="O923" s="205">
        <v>0</v>
      </c>
      <c r="P923" s="205">
        <f>O923*H923</f>
        <v>0</v>
      </c>
      <c r="Q923" s="205">
        <v>1.25E-3</v>
      </c>
      <c r="R923" s="205">
        <f>Q923*H923</f>
        <v>9.4700000000000006E-2</v>
      </c>
      <c r="S923" s="205">
        <v>0</v>
      </c>
      <c r="T923" s="206">
        <f>S923*H923</f>
        <v>0</v>
      </c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R923" s="207" t="s">
        <v>358</v>
      </c>
      <c r="AT923" s="207" t="s">
        <v>615</v>
      </c>
      <c r="AU923" s="207" t="s">
        <v>94</v>
      </c>
      <c r="AY923" s="17" t="s">
        <v>165</v>
      </c>
      <c r="BE923" s="208">
        <f>IF(N923="základná",J923,0)</f>
        <v>0</v>
      </c>
      <c r="BF923" s="208">
        <f>IF(N923="znížená",J923,0)</f>
        <v>802.3</v>
      </c>
      <c r="BG923" s="208">
        <f>IF(N923="zákl. prenesená",J923,0)</f>
        <v>0</v>
      </c>
      <c r="BH923" s="208">
        <f>IF(N923="zníž. prenesená",J923,0)</f>
        <v>0</v>
      </c>
      <c r="BI923" s="208">
        <f>IF(N923="nulová",J923,0)</f>
        <v>0</v>
      </c>
      <c r="BJ923" s="17" t="s">
        <v>94</v>
      </c>
      <c r="BK923" s="208">
        <f>ROUND(I923*H923,2)</f>
        <v>802.3</v>
      </c>
      <c r="BL923" s="17" t="s">
        <v>257</v>
      </c>
      <c r="BM923" s="207" t="s">
        <v>1572</v>
      </c>
    </row>
    <row r="924" spans="1:65" s="14" customFormat="1" ht="11.25">
      <c r="B924" s="219"/>
      <c r="C924" s="220"/>
      <c r="D924" s="211" t="s">
        <v>173</v>
      </c>
      <c r="E924" s="220"/>
      <c r="F924" s="222" t="s">
        <v>1573</v>
      </c>
      <c r="G924" s="220"/>
      <c r="H924" s="223">
        <v>75.760000000000005</v>
      </c>
      <c r="I924" s="220"/>
      <c r="J924" s="220"/>
      <c r="K924" s="220"/>
      <c r="L924" s="224"/>
      <c r="M924" s="225"/>
      <c r="N924" s="226"/>
      <c r="O924" s="226"/>
      <c r="P924" s="226"/>
      <c r="Q924" s="226"/>
      <c r="R924" s="226"/>
      <c r="S924" s="226"/>
      <c r="T924" s="227"/>
      <c r="AT924" s="228" t="s">
        <v>173</v>
      </c>
      <c r="AU924" s="228" t="s">
        <v>94</v>
      </c>
      <c r="AV924" s="14" t="s">
        <v>94</v>
      </c>
      <c r="AW924" s="14" t="s">
        <v>4</v>
      </c>
      <c r="AX924" s="14" t="s">
        <v>81</v>
      </c>
      <c r="AY924" s="228" t="s">
        <v>165</v>
      </c>
    </row>
    <row r="925" spans="1:65" s="2" customFormat="1" ht="24.2" customHeight="1">
      <c r="A925" s="31"/>
      <c r="B925" s="32"/>
      <c r="C925" s="196" t="s">
        <v>1574</v>
      </c>
      <c r="D925" s="196" t="s">
        <v>167</v>
      </c>
      <c r="E925" s="197" t="s">
        <v>1575</v>
      </c>
      <c r="F925" s="198" t="s">
        <v>1576</v>
      </c>
      <c r="G925" s="199" t="s">
        <v>220</v>
      </c>
      <c r="H925" s="200">
        <v>16.79</v>
      </c>
      <c r="I925" s="201">
        <v>4.67</v>
      </c>
      <c r="J925" s="201">
        <f>ROUND(I925*H925,2)</f>
        <v>78.41</v>
      </c>
      <c r="K925" s="202"/>
      <c r="L925" s="36"/>
      <c r="M925" s="203" t="s">
        <v>1</v>
      </c>
      <c r="N925" s="204" t="s">
        <v>39</v>
      </c>
      <c r="O925" s="205">
        <v>0.20200000000000001</v>
      </c>
      <c r="P925" s="205">
        <f>O925*H925</f>
        <v>3.3915800000000003</v>
      </c>
      <c r="Q925" s="205">
        <v>3.4299999999999999E-3</v>
      </c>
      <c r="R925" s="205">
        <f>Q925*H925</f>
        <v>5.7589699999999994E-2</v>
      </c>
      <c r="S925" s="205">
        <v>0</v>
      </c>
      <c r="T925" s="206">
        <f>S925*H925</f>
        <v>0</v>
      </c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R925" s="207" t="s">
        <v>257</v>
      </c>
      <c r="AT925" s="207" t="s">
        <v>167</v>
      </c>
      <c r="AU925" s="207" t="s">
        <v>94</v>
      </c>
      <c r="AY925" s="17" t="s">
        <v>165</v>
      </c>
      <c r="BE925" s="208">
        <f>IF(N925="základná",J925,0)</f>
        <v>0</v>
      </c>
      <c r="BF925" s="208">
        <f>IF(N925="znížená",J925,0)</f>
        <v>78.41</v>
      </c>
      <c r="BG925" s="208">
        <f>IF(N925="zákl. prenesená",J925,0)</f>
        <v>0</v>
      </c>
      <c r="BH925" s="208">
        <f>IF(N925="zníž. prenesená",J925,0)</f>
        <v>0</v>
      </c>
      <c r="BI925" s="208">
        <f>IF(N925="nulová",J925,0)</f>
        <v>0</v>
      </c>
      <c r="BJ925" s="17" t="s">
        <v>94</v>
      </c>
      <c r="BK925" s="208">
        <f>ROUND(I925*H925,2)</f>
        <v>78.41</v>
      </c>
      <c r="BL925" s="17" t="s">
        <v>257</v>
      </c>
      <c r="BM925" s="207" t="s">
        <v>1577</v>
      </c>
    </row>
    <row r="926" spans="1:65" s="13" customFormat="1" ht="11.25">
      <c r="B926" s="209"/>
      <c r="C926" s="210"/>
      <c r="D926" s="211" t="s">
        <v>173</v>
      </c>
      <c r="E926" s="212" t="s">
        <v>1</v>
      </c>
      <c r="F926" s="213" t="s">
        <v>1543</v>
      </c>
      <c r="G926" s="210"/>
      <c r="H926" s="212" t="s">
        <v>1</v>
      </c>
      <c r="I926" s="210"/>
      <c r="J926" s="210"/>
      <c r="K926" s="210"/>
      <c r="L926" s="214"/>
      <c r="M926" s="215"/>
      <c r="N926" s="216"/>
      <c r="O926" s="216"/>
      <c r="P926" s="216"/>
      <c r="Q926" s="216"/>
      <c r="R926" s="216"/>
      <c r="S926" s="216"/>
      <c r="T926" s="217"/>
      <c r="AT926" s="218" t="s">
        <v>173</v>
      </c>
      <c r="AU926" s="218" t="s">
        <v>94</v>
      </c>
      <c r="AV926" s="13" t="s">
        <v>81</v>
      </c>
      <c r="AW926" s="13" t="s">
        <v>29</v>
      </c>
      <c r="AX926" s="13" t="s">
        <v>73</v>
      </c>
      <c r="AY926" s="218" t="s">
        <v>165</v>
      </c>
    </row>
    <row r="927" spans="1:65" s="14" customFormat="1" ht="11.25">
      <c r="B927" s="219"/>
      <c r="C927" s="220"/>
      <c r="D927" s="211" t="s">
        <v>173</v>
      </c>
      <c r="E927" s="221" t="s">
        <v>1</v>
      </c>
      <c r="F927" s="222" t="s">
        <v>1578</v>
      </c>
      <c r="G927" s="220"/>
      <c r="H927" s="223">
        <v>16.79</v>
      </c>
      <c r="I927" s="220"/>
      <c r="J927" s="220"/>
      <c r="K927" s="220"/>
      <c r="L927" s="224"/>
      <c r="M927" s="225"/>
      <c r="N927" s="226"/>
      <c r="O927" s="226"/>
      <c r="P927" s="226"/>
      <c r="Q927" s="226"/>
      <c r="R927" s="226"/>
      <c r="S927" s="226"/>
      <c r="T927" s="227"/>
      <c r="AT927" s="228" t="s">
        <v>173</v>
      </c>
      <c r="AU927" s="228" t="s">
        <v>94</v>
      </c>
      <c r="AV927" s="14" t="s">
        <v>94</v>
      </c>
      <c r="AW927" s="14" t="s">
        <v>29</v>
      </c>
      <c r="AX927" s="14" t="s">
        <v>73</v>
      </c>
      <c r="AY927" s="228" t="s">
        <v>165</v>
      </c>
    </row>
    <row r="928" spans="1:65" s="15" customFormat="1" ht="11.25">
      <c r="B928" s="229"/>
      <c r="C928" s="230"/>
      <c r="D928" s="211" t="s">
        <v>173</v>
      </c>
      <c r="E928" s="231" t="s">
        <v>1</v>
      </c>
      <c r="F928" s="232" t="s">
        <v>176</v>
      </c>
      <c r="G928" s="230"/>
      <c r="H928" s="233">
        <v>16.79</v>
      </c>
      <c r="I928" s="230"/>
      <c r="J928" s="230"/>
      <c r="K928" s="230"/>
      <c r="L928" s="234"/>
      <c r="M928" s="235"/>
      <c r="N928" s="236"/>
      <c r="O928" s="236"/>
      <c r="P928" s="236"/>
      <c r="Q928" s="236"/>
      <c r="R928" s="236"/>
      <c r="S928" s="236"/>
      <c r="T928" s="237"/>
      <c r="AT928" s="238" t="s">
        <v>173</v>
      </c>
      <c r="AU928" s="238" t="s">
        <v>94</v>
      </c>
      <c r="AV928" s="15" t="s">
        <v>171</v>
      </c>
      <c r="AW928" s="15" t="s">
        <v>29</v>
      </c>
      <c r="AX928" s="15" t="s">
        <v>81</v>
      </c>
      <c r="AY928" s="238" t="s">
        <v>165</v>
      </c>
    </row>
    <row r="929" spans="1:65" s="2" customFormat="1" ht="16.5" customHeight="1">
      <c r="A929" s="31"/>
      <c r="B929" s="32"/>
      <c r="C929" s="243" t="s">
        <v>1579</v>
      </c>
      <c r="D929" s="243" t="s">
        <v>615</v>
      </c>
      <c r="E929" s="244" t="s">
        <v>1560</v>
      </c>
      <c r="F929" s="245" t="s">
        <v>1561</v>
      </c>
      <c r="G929" s="246" t="s">
        <v>289</v>
      </c>
      <c r="H929" s="247">
        <v>58.210999999999999</v>
      </c>
      <c r="I929" s="248">
        <v>4.03</v>
      </c>
      <c r="J929" s="248">
        <f>ROUND(I929*H929,2)</f>
        <v>234.59</v>
      </c>
      <c r="K929" s="249"/>
      <c r="L929" s="250"/>
      <c r="M929" s="251" t="s">
        <v>1</v>
      </c>
      <c r="N929" s="252" t="s">
        <v>39</v>
      </c>
      <c r="O929" s="205">
        <v>0</v>
      </c>
      <c r="P929" s="205">
        <f>O929*H929</f>
        <v>0</v>
      </c>
      <c r="Q929" s="205">
        <v>4.4999999999999999E-4</v>
      </c>
      <c r="R929" s="205">
        <f>Q929*H929</f>
        <v>2.6194949999999998E-2</v>
      </c>
      <c r="S929" s="205">
        <v>0</v>
      </c>
      <c r="T929" s="206">
        <f>S929*H929</f>
        <v>0</v>
      </c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R929" s="207" t="s">
        <v>358</v>
      </c>
      <c r="AT929" s="207" t="s">
        <v>615</v>
      </c>
      <c r="AU929" s="207" t="s">
        <v>94</v>
      </c>
      <c r="AY929" s="17" t="s">
        <v>165</v>
      </c>
      <c r="BE929" s="208">
        <f>IF(N929="základná",J929,0)</f>
        <v>0</v>
      </c>
      <c r="BF929" s="208">
        <f>IF(N929="znížená",J929,0)</f>
        <v>234.59</v>
      </c>
      <c r="BG929" s="208">
        <f>IF(N929="zákl. prenesená",J929,0)</f>
        <v>0</v>
      </c>
      <c r="BH929" s="208">
        <f>IF(N929="zníž. prenesená",J929,0)</f>
        <v>0</v>
      </c>
      <c r="BI929" s="208">
        <f>IF(N929="nulová",J929,0)</f>
        <v>0</v>
      </c>
      <c r="BJ929" s="17" t="s">
        <v>94</v>
      </c>
      <c r="BK929" s="208">
        <f>ROUND(I929*H929,2)</f>
        <v>234.59</v>
      </c>
      <c r="BL929" s="17" t="s">
        <v>257</v>
      </c>
      <c r="BM929" s="207" t="s">
        <v>1580</v>
      </c>
    </row>
    <row r="930" spans="1:65" s="14" customFormat="1" ht="11.25">
      <c r="B930" s="219"/>
      <c r="C930" s="220"/>
      <c r="D930" s="211" t="s">
        <v>173</v>
      </c>
      <c r="E930" s="220"/>
      <c r="F930" s="222" t="s">
        <v>1581</v>
      </c>
      <c r="G930" s="220"/>
      <c r="H930" s="223">
        <v>58.210999999999999</v>
      </c>
      <c r="I930" s="220"/>
      <c r="J930" s="220"/>
      <c r="K930" s="220"/>
      <c r="L930" s="224"/>
      <c r="M930" s="225"/>
      <c r="N930" s="226"/>
      <c r="O930" s="226"/>
      <c r="P930" s="226"/>
      <c r="Q930" s="226"/>
      <c r="R930" s="226"/>
      <c r="S930" s="226"/>
      <c r="T930" s="227"/>
      <c r="AT930" s="228" t="s">
        <v>173</v>
      </c>
      <c r="AU930" s="228" t="s">
        <v>94</v>
      </c>
      <c r="AV930" s="14" t="s">
        <v>94</v>
      </c>
      <c r="AW930" s="14" t="s">
        <v>4</v>
      </c>
      <c r="AX930" s="14" t="s">
        <v>81</v>
      </c>
      <c r="AY930" s="228" t="s">
        <v>165</v>
      </c>
    </row>
    <row r="931" spans="1:65" s="2" customFormat="1" ht="33" customHeight="1">
      <c r="A931" s="31"/>
      <c r="B931" s="32"/>
      <c r="C931" s="196" t="s">
        <v>1582</v>
      </c>
      <c r="D931" s="196" t="s">
        <v>167</v>
      </c>
      <c r="E931" s="197" t="s">
        <v>1583</v>
      </c>
      <c r="F931" s="198" t="s">
        <v>1584</v>
      </c>
      <c r="G931" s="199" t="s">
        <v>170</v>
      </c>
      <c r="H931" s="200">
        <v>180.727</v>
      </c>
      <c r="I931" s="201">
        <v>24.55</v>
      </c>
      <c r="J931" s="201">
        <f>ROUND(I931*H931,2)</f>
        <v>4436.8500000000004</v>
      </c>
      <c r="K931" s="202"/>
      <c r="L931" s="36"/>
      <c r="M931" s="203" t="s">
        <v>1</v>
      </c>
      <c r="N931" s="204" t="s">
        <v>39</v>
      </c>
      <c r="O931" s="205">
        <v>0.92200000000000004</v>
      </c>
      <c r="P931" s="205">
        <f>O931*H931</f>
        <v>166.63029400000002</v>
      </c>
      <c r="Q931" s="205">
        <v>3.2000000000000002E-3</v>
      </c>
      <c r="R931" s="205">
        <f>Q931*H931</f>
        <v>0.57832640000000002</v>
      </c>
      <c r="S931" s="205">
        <v>0</v>
      </c>
      <c r="T931" s="206">
        <f>S931*H931</f>
        <v>0</v>
      </c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R931" s="207" t="s">
        <v>257</v>
      </c>
      <c r="AT931" s="207" t="s">
        <v>167</v>
      </c>
      <c r="AU931" s="207" t="s">
        <v>94</v>
      </c>
      <c r="AY931" s="17" t="s">
        <v>165</v>
      </c>
      <c r="BE931" s="208">
        <f>IF(N931="základná",J931,0)</f>
        <v>0</v>
      </c>
      <c r="BF931" s="208">
        <f>IF(N931="znížená",J931,0)</f>
        <v>4436.8500000000004</v>
      </c>
      <c r="BG931" s="208">
        <f>IF(N931="zákl. prenesená",J931,0)</f>
        <v>0</v>
      </c>
      <c r="BH931" s="208">
        <f>IF(N931="zníž. prenesená",J931,0)</f>
        <v>0</v>
      </c>
      <c r="BI931" s="208">
        <f>IF(N931="nulová",J931,0)</f>
        <v>0</v>
      </c>
      <c r="BJ931" s="17" t="s">
        <v>94</v>
      </c>
      <c r="BK931" s="208">
        <f>ROUND(I931*H931,2)</f>
        <v>4436.8500000000004</v>
      </c>
      <c r="BL931" s="17" t="s">
        <v>257</v>
      </c>
      <c r="BM931" s="207" t="s">
        <v>1585</v>
      </c>
    </row>
    <row r="932" spans="1:65" s="13" customFormat="1" ht="11.25">
      <c r="B932" s="209"/>
      <c r="C932" s="210"/>
      <c r="D932" s="211" t="s">
        <v>173</v>
      </c>
      <c r="E932" s="212" t="s">
        <v>1</v>
      </c>
      <c r="F932" s="213" t="s">
        <v>277</v>
      </c>
      <c r="G932" s="210"/>
      <c r="H932" s="212" t="s">
        <v>1</v>
      </c>
      <c r="I932" s="210"/>
      <c r="J932" s="210"/>
      <c r="K932" s="210"/>
      <c r="L932" s="214"/>
      <c r="M932" s="215"/>
      <c r="N932" s="216"/>
      <c r="O932" s="216"/>
      <c r="P932" s="216"/>
      <c r="Q932" s="216"/>
      <c r="R932" s="216"/>
      <c r="S932" s="216"/>
      <c r="T932" s="217"/>
      <c r="AT932" s="218" t="s">
        <v>173</v>
      </c>
      <c r="AU932" s="218" t="s">
        <v>94</v>
      </c>
      <c r="AV932" s="13" t="s">
        <v>81</v>
      </c>
      <c r="AW932" s="13" t="s">
        <v>29</v>
      </c>
      <c r="AX932" s="13" t="s">
        <v>73</v>
      </c>
      <c r="AY932" s="218" t="s">
        <v>165</v>
      </c>
    </row>
    <row r="933" spans="1:65" s="14" customFormat="1" ht="11.25">
      <c r="B933" s="219"/>
      <c r="C933" s="220"/>
      <c r="D933" s="211" t="s">
        <v>173</v>
      </c>
      <c r="E933" s="221" t="s">
        <v>1</v>
      </c>
      <c r="F933" s="222" t="s">
        <v>883</v>
      </c>
      <c r="G933" s="220"/>
      <c r="H933" s="223">
        <v>119.459</v>
      </c>
      <c r="I933" s="220"/>
      <c r="J933" s="220"/>
      <c r="K933" s="220"/>
      <c r="L933" s="224"/>
      <c r="M933" s="225"/>
      <c r="N933" s="226"/>
      <c r="O933" s="226"/>
      <c r="P933" s="226"/>
      <c r="Q933" s="226"/>
      <c r="R933" s="226"/>
      <c r="S933" s="226"/>
      <c r="T933" s="227"/>
      <c r="AT933" s="228" t="s">
        <v>173</v>
      </c>
      <c r="AU933" s="228" t="s">
        <v>94</v>
      </c>
      <c r="AV933" s="14" t="s">
        <v>94</v>
      </c>
      <c r="AW933" s="14" t="s">
        <v>29</v>
      </c>
      <c r="AX933" s="14" t="s">
        <v>73</v>
      </c>
      <c r="AY933" s="228" t="s">
        <v>165</v>
      </c>
    </row>
    <row r="934" spans="1:65" s="13" customFormat="1" ht="11.25">
      <c r="B934" s="209"/>
      <c r="C934" s="210"/>
      <c r="D934" s="211" t="s">
        <v>173</v>
      </c>
      <c r="E934" s="212" t="s">
        <v>1</v>
      </c>
      <c r="F934" s="213" t="s">
        <v>884</v>
      </c>
      <c r="G934" s="210"/>
      <c r="H934" s="212" t="s">
        <v>1</v>
      </c>
      <c r="I934" s="210"/>
      <c r="J934" s="210"/>
      <c r="K934" s="210"/>
      <c r="L934" s="214"/>
      <c r="M934" s="215"/>
      <c r="N934" s="216"/>
      <c r="O934" s="216"/>
      <c r="P934" s="216"/>
      <c r="Q934" s="216"/>
      <c r="R934" s="216"/>
      <c r="S934" s="216"/>
      <c r="T934" s="217"/>
      <c r="AT934" s="218" t="s">
        <v>173</v>
      </c>
      <c r="AU934" s="218" t="s">
        <v>94</v>
      </c>
      <c r="AV934" s="13" t="s">
        <v>81</v>
      </c>
      <c r="AW934" s="13" t="s">
        <v>29</v>
      </c>
      <c r="AX934" s="13" t="s">
        <v>73</v>
      </c>
      <c r="AY934" s="218" t="s">
        <v>165</v>
      </c>
    </row>
    <row r="935" spans="1:65" s="14" customFormat="1" ht="11.25">
      <c r="B935" s="219"/>
      <c r="C935" s="220"/>
      <c r="D935" s="211" t="s">
        <v>173</v>
      </c>
      <c r="E935" s="221" t="s">
        <v>1</v>
      </c>
      <c r="F935" s="222" t="s">
        <v>885</v>
      </c>
      <c r="G935" s="220"/>
      <c r="H935" s="223">
        <v>61.268000000000001</v>
      </c>
      <c r="I935" s="220"/>
      <c r="J935" s="220"/>
      <c r="K935" s="220"/>
      <c r="L935" s="224"/>
      <c r="M935" s="225"/>
      <c r="N935" s="226"/>
      <c r="O935" s="226"/>
      <c r="P935" s="226"/>
      <c r="Q935" s="226"/>
      <c r="R935" s="226"/>
      <c r="S935" s="226"/>
      <c r="T935" s="227"/>
      <c r="AT935" s="228" t="s">
        <v>173</v>
      </c>
      <c r="AU935" s="228" t="s">
        <v>94</v>
      </c>
      <c r="AV935" s="14" t="s">
        <v>94</v>
      </c>
      <c r="AW935" s="14" t="s">
        <v>29</v>
      </c>
      <c r="AX935" s="14" t="s">
        <v>73</v>
      </c>
      <c r="AY935" s="228" t="s">
        <v>165</v>
      </c>
    </row>
    <row r="936" spans="1:65" s="15" customFormat="1" ht="11.25">
      <c r="B936" s="229"/>
      <c r="C936" s="230"/>
      <c r="D936" s="211" t="s">
        <v>173</v>
      </c>
      <c r="E936" s="231" t="s">
        <v>1</v>
      </c>
      <c r="F936" s="232" t="s">
        <v>176</v>
      </c>
      <c r="G936" s="230"/>
      <c r="H936" s="233">
        <v>180.727</v>
      </c>
      <c r="I936" s="230"/>
      <c r="J936" s="230"/>
      <c r="K936" s="230"/>
      <c r="L936" s="234"/>
      <c r="M936" s="235"/>
      <c r="N936" s="236"/>
      <c r="O936" s="236"/>
      <c r="P936" s="236"/>
      <c r="Q936" s="236"/>
      <c r="R936" s="236"/>
      <c r="S936" s="236"/>
      <c r="T936" s="237"/>
      <c r="AT936" s="238" t="s">
        <v>173</v>
      </c>
      <c r="AU936" s="238" t="s">
        <v>94</v>
      </c>
      <c r="AV936" s="15" t="s">
        <v>171</v>
      </c>
      <c r="AW936" s="15" t="s">
        <v>29</v>
      </c>
      <c r="AX936" s="15" t="s">
        <v>81</v>
      </c>
      <c r="AY936" s="238" t="s">
        <v>165</v>
      </c>
    </row>
    <row r="937" spans="1:65" s="2" customFormat="1" ht="24.2" customHeight="1">
      <c r="A937" s="31"/>
      <c r="B937" s="32"/>
      <c r="C937" s="243" t="s">
        <v>1586</v>
      </c>
      <c r="D937" s="243" t="s">
        <v>615</v>
      </c>
      <c r="E937" s="244" t="s">
        <v>1587</v>
      </c>
      <c r="F937" s="245" t="s">
        <v>1588</v>
      </c>
      <c r="G937" s="246" t="s">
        <v>170</v>
      </c>
      <c r="H937" s="247">
        <v>187.95599999999999</v>
      </c>
      <c r="I937" s="248">
        <v>27.85</v>
      </c>
      <c r="J937" s="248">
        <f>ROUND(I937*H937,2)</f>
        <v>5234.57</v>
      </c>
      <c r="K937" s="249"/>
      <c r="L937" s="250"/>
      <c r="M937" s="251" t="s">
        <v>1</v>
      </c>
      <c r="N937" s="252" t="s">
        <v>39</v>
      </c>
      <c r="O937" s="205">
        <v>0</v>
      </c>
      <c r="P937" s="205">
        <f>O937*H937</f>
        <v>0</v>
      </c>
      <c r="Q937" s="205">
        <v>1.9199999999999998E-2</v>
      </c>
      <c r="R937" s="205">
        <f>Q937*H937</f>
        <v>3.6087551999999996</v>
      </c>
      <c r="S937" s="205">
        <v>0</v>
      </c>
      <c r="T937" s="206">
        <f>S937*H937</f>
        <v>0</v>
      </c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R937" s="207" t="s">
        <v>358</v>
      </c>
      <c r="AT937" s="207" t="s">
        <v>615</v>
      </c>
      <c r="AU937" s="207" t="s">
        <v>94</v>
      </c>
      <c r="AY937" s="17" t="s">
        <v>165</v>
      </c>
      <c r="BE937" s="208">
        <f>IF(N937="základná",J937,0)</f>
        <v>0</v>
      </c>
      <c r="BF937" s="208">
        <f>IF(N937="znížená",J937,0)</f>
        <v>5234.57</v>
      </c>
      <c r="BG937" s="208">
        <f>IF(N937="zákl. prenesená",J937,0)</f>
        <v>0</v>
      </c>
      <c r="BH937" s="208">
        <f>IF(N937="zníž. prenesená",J937,0)</f>
        <v>0</v>
      </c>
      <c r="BI937" s="208">
        <f>IF(N937="nulová",J937,0)</f>
        <v>0</v>
      </c>
      <c r="BJ937" s="17" t="s">
        <v>94</v>
      </c>
      <c r="BK937" s="208">
        <f>ROUND(I937*H937,2)</f>
        <v>5234.57</v>
      </c>
      <c r="BL937" s="17" t="s">
        <v>257</v>
      </c>
      <c r="BM937" s="207" t="s">
        <v>1589</v>
      </c>
    </row>
    <row r="938" spans="1:65" s="14" customFormat="1" ht="11.25">
      <c r="B938" s="219"/>
      <c r="C938" s="220"/>
      <c r="D938" s="211" t="s">
        <v>173</v>
      </c>
      <c r="E938" s="220"/>
      <c r="F938" s="222" t="s">
        <v>1590</v>
      </c>
      <c r="G938" s="220"/>
      <c r="H938" s="223">
        <v>187.95599999999999</v>
      </c>
      <c r="I938" s="220"/>
      <c r="J938" s="220"/>
      <c r="K938" s="220"/>
      <c r="L938" s="224"/>
      <c r="M938" s="225"/>
      <c r="N938" s="226"/>
      <c r="O938" s="226"/>
      <c r="P938" s="226"/>
      <c r="Q938" s="226"/>
      <c r="R938" s="226"/>
      <c r="S938" s="226"/>
      <c r="T938" s="227"/>
      <c r="AT938" s="228" t="s">
        <v>173</v>
      </c>
      <c r="AU938" s="228" t="s">
        <v>94</v>
      </c>
      <c r="AV938" s="14" t="s">
        <v>94</v>
      </c>
      <c r="AW938" s="14" t="s">
        <v>4</v>
      </c>
      <c r="AX938" s="14" t="s">
        <v>81</v>
      </c>
      <c r="AY938" s="228" t="s">
        <v>165</v>
      </c>
    </row>
    <row r="939" spans="1:65" s="2" customFormat="1" ht="33" customHeight="1">
      <c r="A939" s="31"/>
      <c r="B939" s="32"/>
      <c r="C939" s="196" t="s">
        <v>1591</v>
      </c>
      <c r="D939" s="196" t="s">
        <v>167</v>
      </c>
      <c r="E939" s="197" t="s">
        <v>1592</v>
      </c>
      <c r="F939" s="198" t="s">
        <v>1593</v>
      </c>
      <c r="G939" s="199" t="s">
        <v>170</v>
      </c>
      <c r="H939" s="200">
        <v>191.61500000000001</v>
      </c>
      <c r="I939" s="201">
        <v>23.06</v>
      </c>
      <c r="J939" s="201">
        <f>ROUND(I939*H939,2)</f>
        <v>4418.6400000000003</v>
      </c>
      <c r="K939" s="202"/>
      <c r="L939" s="36"/>
      <c r="M939" s="203" t="s">
        <v>1</v>
      </c>
      <c r="N939" s="204" t="s">
        <v>39</v>
      </c>
      <c r="O939" s="205">
        <v>0.89200000000000002</v>
      </c>
      <c r="P939" s="205">
        <f>O939*H939</f>
        <v>170.92058</v>
      </c>
      <c r="Q939" s="205">
        <v>2.97E-3</v>
      </c>
      <c r="R939" s="205">
        <f>Q939*H939</f>
        <v>0.56909655000000003</v>
      </c>
      <c r="S939" s="205">
        <v>0</v>
      </c>
      <c r="T939" s="206">
        <f>S939*H939</f>
        <v>0</v>
      </c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R939" s="207" t="s">
        <v>257</v>
      </c>
      <c r="AT939" s="207" t="s">
        <v>167</v>
      </c>
      <c r="AU939" s="207" t="s">
        <v>94</v>
      </c>
      <c r="AY939" s="17" t="s">
        <v>165</v>
      </c>
      <c r="BE939" s="208">
        <f>IF(N939="základná",J939,0)</f>
        <v>0</v>
      </c>
      <c r="BF939" s="208">
        <f>IF(N939="znížená",J939,0)</f>
        <v>4418.6400000000003</v>
      </c>
      <c r="BG939" s="208">
        <f>IF(N939="zákl. prenesená",J939,0)</f>
        <v>0</v>
      </c>
      <c r="BH939" s="208">
        <f>IF(N939="zníž. prenesená",J939,0)</f>
        <v>0</v>
      </c>
      <c r="BI939" s="208">
        <f>IF(N939="nulová",J939,0)</f>
        <v>0</v>
      </c>
      <c r="BJ939" s="17" t="s">
        <v>94</v>
      </c>
      <c r="BK939" s="208">
        <f>ROUND(I939*H939,2)</f>
        <v>4418.6400000000003</v>
      </c>
      <c r="BL939" s="17" t="s">
        <v>257</v>
      </c>
      <c r="BM939" s="207" t="s">
        <v>1594</v>
      </c>
    </row>
    <row r="940" spans="1:65" s="13" customFormat="1" ht="11.25">
      <c r="B940" s="209"/>
      <c r="C940" s="210"/>
      <c r="D940" s="211" t="s">
        <v>173</v>
      </c>
      <c r="E940" s="212" t="s">
        <v>1</v>
      </c>
      <c r="F940" s="213" t="s">
        <v>915</v>
      </c>
      <c r="G940" s="210"/>
      <c r="H940" s="212" t="s">
        <v>1</v>
      </c>
      <c r="I940" s="210"/>
      <c r="J940" s="210"/>
      <c r="K940" s="210"/>
      <c r="L940" s="214"/>
      <c r="M940" s="215"/>
      <c r="N940" s="216"/>
      <c r="O940" s="216"/>
      <c r="P940" s="216"/>
      <c r="Q940" s="216"/>
      <c r="R940" s="216"/>
      <c r="S940" s="216"/>
      <c r="T940" s="217"/>
      <c r="AT940" s="218" t="s">
        <v>173</v>
      </c>
      <c r="AU940" s="218" t="s">
        <v>94</v>
      </c>
      <c r="AV940" s="13" t="s">
        <v>81</v>
      </c>
      <c r="AW940" s="13" t="s">
        <v>29</v>
      </c>
      <c r="AX940" s="13" t="s">
        <v>73</v>
      </c>
      <c r="AY940" s="218" t="s">
        <v>165</v>
      </c>
    </row>
    <row r="941" spans="1:65" s="14" customFormat="1" ht="11.25">
      <c r="B941" s="219"/>
      <c r="C941" s="220"/>
      <c r="D941" s="211" t="s">
        <v>173</v>
      </c>
      <c r="E941" s="221" t="s">
        <v>1</v>
      </c>
      <c r="F941" s="222" t="s">
        <v>916</v>
      </c>
      <c r="G941" s="220"/>
      <c r="H941" s="223">
        <v>191.61500000000001</v>
      </c>
      <c r="I941" s="220"/>
      <c r="J941" s="220"/>
      <c r="K941" s="220"/>
      <c r="L941" s="224"/>
      <c r="M941" s="225"/>
      <c r="N941" s="226"/>
      <c r="O941" s="226"/>
      <c r="P941" s="226"/>
      <c r="Q941" s="226"/>
      <c r="R941" s="226"/>
      <c r="S941" s="226"/>
      <c r="T941" s="227"/>
      <c r="AT941" s="228" t="s">
        <v>173</v>
      </c>
      <c r="AU941" s="228" t="s">
        <v>94</v>
      </c>
      <c r="AV941" s="14" t="s">
        <v>94</v>
      </c>
      <c r="AW941" s="14" t="s">
        <v>29</v>
      </c>
      <c r="AX941" s="14" t="s">
        <v>73</v>
      </c>
      <c r="AY941" s="228" t="s">
        <v>165</v>
      </c>
    </row>
    <row r="942" spans="1:65" s="15" customFormat="1" ht="11.25">
      <c r="B942" s="229"/>
      <c r="C942" s="230"/>
      <c r="D942" s="211" t="s">
        <v>173</v>
      </c>
      <c r="E942" s="231" t="s">
        <v>1</v>
      </c>
      <c r="F942" s="232" t="s">
        <v>176</v>
      </c>
      <c r="G942" s="230"/>
      <c r="H942" s="233">
        <v>191.61500000000001</v>
      </c>
      <c r="I942" s="230"/>
      <c r="J942" s="230"/>
      <c r="K942" s="230"/>
      <c r="L942" s="234"/>
      <c r="M942" s="235"/>
      <c r="N942" s="236"/>
      <c r="O942" s="236"/>
      <c r="P942" s="236"/>
      <c r="Q942" s="236"/>
      <c r="R942" s="236"/>
      <c r="S942" s="236"/>
      <c r="T942" s="237"/>
      <c r="AT942" s="238" t="s">
        <v>173</v>
      </c>
      <c r="AU942" s="238" t="s">
        <v>94</v>
      </c>
      <c r="AV942" s="15" t="s">
        <v>171</v>
      </c>
      <c r="AW942" s="15" t="s">
        <v>29</v>
      </c>
      <c r="AX942" s="15" t="s">
        <v>81</v>
      </c>
      <c r="AY942" s="238" t="s">
        <v>165</v>
      </c>
    </row>
    <row r="943" spans="1:65" s="2" customFormat="1" ht="24.2" customHeight="1">
      <c r="A943" s="31"/>
      <c r="B943" s="32"/>
      <c r="C943" s="243" t="s">
        <v>1595</v>
      </c>
      <c r="D943" s="243" t="s">
        <v>615</v>
      </c>
      <c r="E943" s="244" t="s">
        <v>1596</v>
      </c>
      <c r="F943" s="245" t="s">
        <v>1597</v>
      </c>
      <c r="G943" s="246" t="s">
        <v>170</v>
      </c>
      <c r="H943" s="247">
        <v>203.11199999999999</v>
      </c>
      <c r="I943" s="248">
        <v>43.12</v>
      </c>
      <c r="J943" s="248">
        <f>ROUND(I943*H943,2)</f>
        <v>8758.19</v>
      </c>
      <c r="K943" s="249"/>
      <c r="L943" s="250"/>
      <c r="M943" s="251" t="s">
        <v>1</v>
      </c>
      <c r="N943" s="252" t="s">
        <v>39</v>
      </c>
      <c r="O943" s="205">
        <v>0</v>
      </c>
      <c r="P943" s="205">
        <f>O943*H943</f>
        <v>0</v>
      </c>
      <c r="Q943" s="205">
        <v>2.315E-2</v>
      </c>
      <c r="R943" s="205">
        <f>Q943*H943</f>
        <v>4.7020428000000001</v>
      </c>
      <c r="S943" s="205">
        <v>0</v>
      </c>
      <c r="T943" s="206">
        <f>S943*H943</f>
        <v>0</v>
      </c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R943" s="207" t="s">
        <v>358</v>
      </c>
      <c r="AT943" s="207" t="s">
        <v>615</v>
      </c>
      <c r="AU943" s="207" t="s">
        <v>94</v>
      </c>
      <c r="AY943" s="17" t="s">
        <v>165</v>
      </c>
      <c r="BE943" s="208">
        <f>IF(N943="základná",J943,0)</f>
        <v>0</v>
      </c>
      <c r="BF943" s="208">
        <f>IF(N943="znížená",J943,0)</f>
        <v>8758.19</v>
      </c>
      <c r="BG943" s="208">
        <f>IF(N943="zákl. prenesená",J943,0)</f>
        <v>0</v>
      </c>
      <c r="BH943" s="208">
        <f>IF(N943="zníž. prenesená",J943,0)</f>
        <v>0</v>
      </c>
      <c r="BI943" s="208">
        <f>IF(N943="nulová",J943,0)</f>
        <v>0</v>
      </c>
      <c r="BJ943" s="17" t="s">
        <v>94</v>
      </c>
      <c r="BK943" s="208">
        <f>ROUND(I943*H943,2)</f>
        <v>8758.19</v>
      </c>
      <c r="BL943" s="17" t="s">
        <v>257</v>
      </c>
      <c r="BM943" s="207" t="s">
        <v>1598</v>
      </c>
    </row>
    <row r="944" spans="1:65" s="14" customFormat="1" ht="11.25">
      <c r="B944" s="219"/>
      <c r="C944" s="220"/>
      <c r="D944" s="211" t="s">
        <v>173</v>
      </c>
      <c r="E944" s="220"/>
      <c r="F944" s="222" t="s">
        <v>1599</v>
      </c>
      <c r="G944" s="220"/>
      <c r="H944" s="223">
        <v>203.11199999999999</v>
      </c>
      <c r="I944" s="220"/>
      <c r="J944" s="220"/>
      <c r="K944" s="220"/>
      <c r="L944" s="224"/>
      <c r="M944" s="225"/>
      <c r="N944" s="226"/>
      <c r="O944" s="226"/>
      <c r="P944" s="226"/>
      <c r="Q944" s="226"/>
      <c r="R944" s="226"/>
      <c r="S944" s="226"/>
      <c r="T944" s="227"/>
      <c r="AT944" s="228" t="s">
        <v>173</v>
      </c>
      <c r="AU944" s="228" t="s">
        <v>94</v>
      </c>
      <c r="AV944" s="14" t="s">
        <v>94</v>
      </c>
      <c r="AW944" s="14" t="s">
        <v>4</v>
      </c>
      <c r="AX944" s="14" t="s">
        <v>81</v>
      </c>
      <c r="AY944" s="228" t="s">
        <v>165</v>
      </c>
    </row>
    <row r="945" spans="1:65" s="2" customFormat="1" ht="24.2" customHeight="1">
      <c r="A945" s="31"/>
      <c r="B945" s="32"/>
      <c r="C945" s="196" t="s">
        <v>1600</v>
      </c>
      <c r="D945" s="196" t="s">
        <v>167</v>
      </c>
      <c r="E945" s="197" t="s">
        <v>1601</v>
      </c>
      <c r="F945" s="198" t="s">
        <v>1602</v>
      </c>
      <c r="G945" s="199" t="s">
        <v>170</v>
      </c>
      <c r="H945" s="200">
        <v>153.91</v>
      </c>
      <c r="I945" s="201">
        <v>22.04</v>
      </c>
      <c r="J945" s="201">
        <f>ROUND(I945*H945,2)</f>
        <v>3392.18</v>
      </c>
      <c r="K945" s="202"/>
      <c r="L945" s="36"/>
      <c r="M945" s="203" t="s">
        <v>1</v>
      </c>
      <c r="N945" s="204" t="s">
        <v>39</v>
      </c>
      <c r="O945" s="205">
        <v>0.79400000000000004</v>
      </c>
      <c r="P945" s="205">
        <f>O945*H945</f>
        <v>122.20454000000001</v>
      </c>
      <c r="Q945" s="205">
        <v>3.2000000000000002E-3</v>
      </c>
      <c r="R945" s="205">
        <f>Q945*H945</f>
        <v>0.49251200000000001</v>
      </c>
      <c r="S945" s="205">
        <v>0</v>
      </c>
      <c r="T945" s="206">
        <f>S945*H945</f>
        <v>0</v>
      </c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R945" s="207" t="s">
        <v>257</v>
      </c>
      <c r="AT945" s="207" t="s">
        <v>167</v>
      </c>
      <c r="AU945" s="207" t="s">
        <v>94</v>
      </c>
      <c r="AY945" s="17" t="s">
        <v>165</v>
      </c>
      <c r="BE945" s="208">
        <f>IF(N945="základná",J945,0)</f>
        <v>0</v>
      </c>
      <c r="BF945" s="208">
        <f>IF(N945="znížená",J945,0)</f>
        <v>3392.18</v>
      </c>
      <c r="BG945" s="208">
        <f>IF(N945="zákl. prenesená",J945,0)</f>
        <v>0</v>
      </c>
      <c r="BH945" s="208">
        <f>IF(N945="zníž. prenesená",J945,0)</f>
        <v>0</v>
      </c>
      <c r="BI945" s="208">
        <f>IF(N945="nulová",J945,0)</f>
        <v>0</v>
      </c>
      <c r="BJ945" s="17" t="s">
        <v>94</v>
      </c>
      <c r="BK945" s="208">
        <f>ROUND(I945*H945,2)</f>
        <v>3392.18</v>
      </c>
      <c r="BL945" s="17" t="s">
        <v>257</v>
      </c>
      <c r="BM945" s="207" t="s">
        <v>1603</v>
      </c>
    </row>
    <row r="946" spans="1:65" s="13" customFormat="1" ht="11.25">
      <c r="B946" s="209"/>
      <c r="C946" s="210"/>
      <c r="D946" s="211" t="s">
        <v>173</v>
      </c>
      <c r="E946" s="212" t="s">
        <v>1</v>
      </c>
      <c r="F946" s="213" t="s">
        <v>984</v>
      </c>
      <c r="G946" s="210"/>
      <c r="H946" s="212" t="s">
        <v>1</v>
      </c>
      <c r="I946" s="210"/>
      <c r="J946" s="210"/>
      <c r="K946" s="210"/>
      <c r="L946" s="214"/>
      <c r="M946" s="215"/>
      <c r="N946" s="216"/>
      <c r="O946" s="216"/>
      <c r="P946" s="216"/>
      <c r="Q946" s="216"/>
      <c r="R946" s="216"/>
      <c r="S946" s="216"/>
      <c r="T946" s="217"/>
      <c r="AT946" s="218" t="s">
        <v>173</v>
      </c>
      <c r="AU946" s="218" t="s">
        <v>94</v>
      </c>
      <c r="AV946" s="13" t="s">
        <v>81</v>
      </c>
      <c r="AW946" s="13" t="s">
        <v>29</v>
      </c>
      <c r="AX946" s="13" t="s">
        <v>73</v>
      </c>
      <c r="AY946" s="218" t="s">
        <v>165</v>
      </c>
    </row>
    <row r="947" spans="1:65" s="14" customFormat="1" ht="22.5">
      <c r="B947" s="219"/>
      <c r="C947" s="220"/>
      <c r="D947" s="211" t="s">
        <v>173</v>
      </c>
      <c r="E947" s="221" t="s">
        <v>1</v>
      </c>
      <c r="F947" s="222" t="s">
        <v>411</v>
      </c>
      <c r="G947" s="220"/>
      <c r="H947" s="223">
        <v>66.853999999999999</v>
      </c>
      <c r="I947" s="220"/>
      <c r="J947" s="220"/>
      <c r="K947" s="220"/>
      <c r="L947" s="224"/>
      <c r="M947" s="225"/>
      <c r="N947" s="226"/>
      <c r="O947" s="226"/>
      <c r="P947" s="226"/>
      <c r="Q947" s="226"/>
      <c r="R947" s="226"/>
      <c r="S947" s="226"/>
      <c r="T947" s="227"/>
      <c r="AT947" s="228" t="s">
        <v>173</v>
      </c>
      <c r="AU947" s="228" t="s">
        <v>94</v>
      </c>
      <c r="AV947" s="14" t="s">
        <v>94</v>
      </c>
      <c r="AW947" s="14" t="s">
        <v>29</v>
      </c>
      <c r="AX947" s="14" t="s">
        <v>73</v>
      </c>
      <c r="AY947" s="228" t="s">
        <v>165</v>
      </c>
    </row>
    <row r="948" spans="1:65" s="13" customFormat="1" ht="11.25">
      <c r="B948" s="209"/>
      <c r="C948" s="210"/>
      <c r="D948" s="211" t="s">
        <v>173</v>
      </c>
      <c r="E948" s="212" t="s">
        <v>1</v>
      </c>
      <c r="F948" s="213" t="s">
        <v>886</v>
      </c>
      <c r="G948" s="210"/>
      <c r="H948" s="212" t="s">
        <v>1</v>
      </c>
      <c r="I948" s="210"/>
      <c r="J948" s="210"/>
      <c r="K948" s="210"/>
      <c r="L948" s="214"/>
      <c r="M948" s="215"/>
      <c r="N948" s="216"/>
      <c r="O948" s="216"/>
      <c r="P948" s="216"/>
      <c r="Q948" s="216"/>
      <c r="R948" s="216"/>
      <c r="S948" s="216"/>
      <c r="T948" s="217"/>
      <c r="AT948" s="218" t="s">
        <v>173</v>
      </c>
      <c r="AU948" s="218" t="s">
        <v>94</v>
      </c>
      <c r="AV948" s="13" t="s">
        <v>81</v>
      </c>
      <c r="AW948" s="13" t="s">
        <v>29</v>
      </c>
      <c r="AX948" s="13" t="s">
        <v>73</v>
      </c>
      <c r="AY948" s="218" t="s">
        <v>165</v>
      </c>
    </row>
    <row r="949" spans="1:65" s="14" customFormat="1" ht="11.25">
      <c r="B949" s="219"/>
      <c r="C949" s="220"/>
      <c r="D949" s="211" t="s">
        <v>173</v>
      </c>
      <c r="E949" s="221" t="s">
        <v>1</v>
      </c>
      <c r="F949" s="222" t="s">
        <v>887</v>
      </c>
      <c r="G949" s="220"/>
      <c r="H949" s="223">
        <v>13.692</v>
      </c>
      <c r="I949" s="220"/>
      <c r="J949" s="220"/>
      <c r="K949" s="220"/>
      <c r="L949" s="224"/>
      <c r="M949" s="225"/>
      <c r="N949" s="226"/>
      <c r="O949" s="226"/>
      <c r="P949" s="226"/>
      <c r="Q949" s="226"/>
      <c r="R949" s="226"/>
      <c r="S949" s="226"/>
      <c r="T949" s="227"/>
      <c r="AT949" s="228" t="s">
        <v>173</v>
      </c>
      <c r="AU949" s="228" t="s">
        <v>94</v>
      </c>
      <c r="AV949" s="14" t="s">
        <v>94</v>
      </c>
      <c r="AW949" s="14" t="s">
        <v>29</v>
      </c>
      <c r="AX949" s="14" t="s">
        <v>73</v>
      </c>
      <c r="AY949" s="228" t="s">
        <v>165</v>
      </c>
    </row>
    <row r="950" spans="1:65" s="13" customFormat="1" ht="11.25">
      <c r="B950" s="209"/>
      <c r="C950" s="210"/>
      <c r="D950" s="211" t="s">
        <v>173</v>
      </c>
      <c r="E950" s="212" t="s">
        <v>1</v>
      </c>
      <c r="F950" s="213" t="s">
        <v>1557</v>
      </c>
      <c r="G950" s="210"/>
      <c r="H950" s="212" t="s">
        <v>1</v>
      </c>
      <c r="I950" s="210"/>
      <c r="J950" s="210"/>
      <c r="K950" s="210"/>
      <c r="L950" s="214"/>
      <c r="M950" s="215"/>
      <c r="N950" s="216"/>
      <c r="O950" s="216"/>
      <c r="P950" s="216"/>
      <c r="Q950" s="216"/>
      <c r="R950" s="216"/>
      <c r="S950" s="216"/>
      <c r="T950" s="217"/>
      <c r="AT950" s="218" t="s">
        <v>173</v>
      </c>
      <c r="AU950" s="218" t="s">
        <v>94</v>
      </c>
      <c r="AV950" s="13" t="s">
        <v>81</v>
      </c>
      <c r="AW950" s="13" t="s">
        <v>29</v>
      </c>
      <c r="AX950" s="13" t="s">
        <v>73</v>
      </c>
      <c r="AY950" s="218" t="s">
        <v>165</v>
      </c>
    </row>
    <row r="951" spans="1:65" s="14" customFormat="1" ht="11.25">
      <c r="B951" s="219"/>
      <c r="C951" s="220"/>
      <c r="D951" s="211" t="s">
        <v>173</v>
      </c>
      <c r="E951" s="221" t="s">
        <v>1</v>
      </c>
      <c r="F951" s="222" t="s">
        <v>1604</v>
      </c>
      <c r="G951" s="220"/>
      <c r="H951" s="223">
        <v>73.364000000000004</v>
      </c>
      <c r="I951" s="220"/>
      <c r="J951" s="220"/>
      <c r="K951" s="220"/>
      <c r="L951" s="224"/>
      <c r="M951" s="225"/>
      <c r="N951" s="226"/>
      <c r="O951" s="226"/>
      <c r="P951" s="226"/>
      <c r="Q951" s="226"/>
      <c r="R951" s="226"/>
      <c r="S951" s="226"/>
      <c r="T951" s="227"/>
      <c r="AT951" s="228" t="s">
        <v>173</v>
      </c>
      <c r="AU951" s="228" t="s">
        <v>94</v>
      </c>
      <c r="AV951" s="14" t="s">
        <v>94</v>
      </c>
      <c r="AW951" s="14" t="s">
        <v>29</v>
      </c>
      <c r="AX951" s="14" t="s">
        <v>73</v>
      </c>
      <c r="AY951" s="228" t="s">
        <v>165</v>
      </c>
    </row>
    <row r="952" spans="1:65" s="15" customFormat="1" ht="11.25">
      <c r="B952" s="229"/>
      <c r="C952" s="230"/>
      <c r="D952" s="211" t="s">
        <v>173</v>
      </c>
      <c r="E952" s="231" t="s">
        <v>1</v>
      </c>
      <c r="F952" s="232" t="s">
        <v>176</v>
      </c>
      <c r="G952" s="230"/>
      <c r="H952" s="233">
        <v>153.91</v>
      </c>
      <c r="I952" s="230"/>
      <c r="J952" s="230"/>
      <c r="K952" s="230"/>
      <c r="L952" s="234"/>
      <c r="M952" s="235"/>
      <c r="N952" s="236"/>
      <c r="O952" s="236"/>
      <c r="P952" s="236"/>
      <c r="Q952" s="236"/>
      <c r="R952" s="236"/>
      <c r="S952" s="236"/>
      <c r="T952" s="237"/>
      <c r="AT952" s="238" t="s">
        <v>173</v>
      </c>
      <c r="AU952" s="238" t="s">
        <v>94</v>
      </c>
      <c r="AV952" s="15" t="s">
        <v>171</v>
      </c>
      <c r="AW952" s="15" t="s">
        <v>29</v>
      </c>
      <c r="AX952" s="15" t="s">
        <v>81</v>
      </c>
      <c r="AY952" s="238" t="s">
        <v>165</v>
      </c>
    </row>
    <row r="953" spans="1:65" s="2" customFormat="1" ht="24.2" customHeight="1">
      <c r="A953" s="31"/>
      <c r="B953" s="32"/>
      <c r="C953" s="243" t="s">
        <v>1605</v>
      </c>
      <c r="D953" s="243" t="s">
        <v>615</v>
      </c>
      <c r="E953" s="244" t="s">
        <v>1546</v>
      </c>
      <c r="F953" s="245" t="s">
        <v>1547</v>
      </c>
      <c r="G953" s="246" t="s">
        <v>170</v>
      </c>
      <c r="H953" s="247">
        <v>160.066</v>
      </c>
      <c r="I953" s="248">
        <v>25.25</v>
      </c>
      <c r="J953" s="248">
        <f>ROUND(I953*H953,2)</f>
        <v>4041.67</v>
      </c>
      <c r="K953" s="249"/>
      <c r="L953" s="250"/>
      <c r="M953" s="251" t="s">
        <v>1</v>
      </c>
      <c r="N953" s="252" t="s">
        <v>39</v>
      </c>
      <c r="O953" s="205">
        <v>0</v>
      </c>
      <c r="P953" s="205">
        <f>O953*H953</f>
        <v>0</v>
      </c>
      <c r="Q953" s="205">
        <v>1.78E-2</v>
      </c>
      <c r="R953" s="205">
        <f>Q953*H953</f>
        <v>2.8491748000000001</v>
      </c>
      <c r="S953" s="205">
        <v>0</v>
      </c>
      <c r="T953" s="206">
        <f>S953*H953</f>
        <v>0</v>
      </c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R953" s="207" t="s">
        <v>358</v>
      </c>
      <c r="AT953" s="207" t="s">
        <v>615</v>
      </c>
      <c r="AU953" s="207" t="s">
        <v>94</v>
      </c>
      <c r="AY953" s="17" t="s">
        <v>165</v>
      </c>
      <c r="BE953" s="208">
        <f>IF(N953="základná",J953,0)</f>
        <v>0</v>
      </c>
      <c r="BF953" s="208">
        <f>IF(N953="znížená",J953,0)</f>
        <v>4041.67</v>
      </c>
      <c r="BG953" s="208">
        <f>IF(N953="zákl. prenesená",J953,0)</f>
        <v>0</v>
      </c>
      <c r="BH953" s="208">
        <f>IF(N953="zníž. prenesená",J953,0)</f>
        <v>0</v>
      </c>
      <c r="BI953" s="208">
        <f>IF(N953="nulová",J953,0)</f>
        <v>0</v>
      </c>
      <c r="BJ953" s="17" t="s">
        <v>94</v>
      </c>
      <c r="BK953" s="208">
        <f>ROUND(I953*H953,2)</f>
        <v>4041.67</v>
      </c>
      <c r="BL953" s="17" t="s">
        <v>257</v>
      </c>
      <c r="BM953" s="207" t="s">
        <v>1606</v>
      </c>
    </row>
    <row r="954" spans="1:65" s="14" customFormat="1" ht="11.25">
      <c r="B954" s="219"/>
      <c r="C954" s="220"/>
      <c r="D954" s="211" t="s">
        <v>173</v>
      </c>
      <c r="E954" s="220"/>
      <c r="F954" s="222" t="s">
        <v>1607</v>
      </c>
      <c r="G954" s="220"/>
      <c r="H954" s="223">
        <v>160.066</v>
      </c>
      <c r="I954" s="220"/>
      <c r="J954" s="220"/>
      <c r="K954" s="220"/>
      <c r="L954" s="224"/>
      <c r="M954" s="225"/>
      <c r="N954" s="226"/>
      <c r="O954" s="226"/>
      <c r="P954" s="226"/>
      <c r="Q954" s="226"/>
      <c r="R954" s="226"/>
      <c r="S954" s="226"/>
      <c r="T954" s="227"/>
      <c r="AT954" s="228" t="s">
        <v>173</v>
      </c>
      <c r="AU954" s="228" t="s">
        <v>94</v>
      </c>
      <c r="AV954" s="14" t="s">
        <v>94</v>
      </c>
      <c r="AW954" s="14" t="s">
        <v>4</v>
      </c>
      <c r="AX954" s="14" t="s">
        <v>81</v>
      </c>
      <c r="AY954" s="228" t="s">
        <v>165</v>
      </c>
    </row>
    <row r="955" spans="1:65" s="2" customFormat="1" ht="24.2" customHeight="1">
      <c r="A955" s="31"/>
      <c r="B955" s="32"/>
      <c r="C955" s="196" t="s">
        <v>1608</v>
      </c>
      <c r="D955" s="196" t="s">
        <v>167</v>
      </c>
      <c r="E955" s="197" t="s">
        <v>1609</v>
      </c>
      <c r="F955" s="198" t="s">
        <v>1610</v>
      </c>
      <c r="G955" s="199" t="s">
        <v>631</v>
      </c>
      <c r="H955" s="200">
        <v>363.95400000000001</v>
      </c>
      <c r="I955" s="201">
        <v>3.55</v>
      </c>
      <c r="J955" s="201">
        <f>ROUND(I955*H955,2)</f>
        <v>1292.04</v>
      </c>
      <c r="K955" s="202"/>
      <c r="L955" s="36"/>
      <c r="M955" s="203" t="s">
        <v>1</v>
      </c>
      <c r="N955" s="204" t="s">
        <v>39</v>
      </c>
      <c r="O955" s="205">
        <v>0</v>
      </c>
      <c r="P955" s="205">
        <f>O955*H955</f>
        <v>0</v>
      </c>
      <c r="Q955" s="205">
        <v>0</v>
      </c>
      <c r="R955" s="205">
        <f>Q955*H955</f>
        <v>0</v>
      </c>
      <c r="S955" s="205">
        <v>0</v>
      </c>
      <c r="T955" s="206">
        <f>S955*H955</f>
        <v>0</v>
      </c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R955" s="207" t="s">
        <v>257</v>
      </c>
      <c r="AT955" s="207" t="s">
        <v>167</v>
      </c>
      <c r="AU955" s="207" t="s">
        <v>94</v>
      </c>
      <c r="AY955" s="17" t="s">
        <v>165</v>
      </c>
      <c r="BE955" s="208">
        <f>IF(N955="základná",J955,0)</f>
        <v>0</v>
      </c>
      <c r="BF955" s="208">
        <f>IF(N955="znížená",J955,0)</f>
        <v>1292.04</v>
      </c>
      <c r="BG955" s="208">
        <f>IF(N955="zákl. prenesená",J955,0)</f>
        <v>0</v>
      </c>
      <c r="BH955" s="208">
        <f>IF(N955="zníž. prenesená",J955,0)</f>
        <v>0</v>
      </c>
      <c r="BI955" s="208">
        <f>IF(N955="nulová",J955,0)</f>
        <v>0</v>
      </c>
      <c r="BJ955" s="17" t="s">
        <v>94</v>
      </c>
      <c r="BK955" s="208">
        <f>ROUND(I955*H955,2)</f>
        <v>1292.04</v>
      </c>
      <c r="BL955" s="17" t="s">
        <v>257</v>
      </c>
      <c r="BM955" s="207" t="s">
        <v>1611</v>
      </c>
    </row>
    <row r="956" spans="1:65" s="12" customFormat="1" ht="22.9" customHeight="1">
      <c r="B956" s="181"/>
      <c r="C956" s="182"/>
      <c r="D956" s="183" t="s">
        <v>72</v>
      </c>
      <c r="E956" s="194" t="s">
        <v>581</v>
      </c>
      <c r="F956" s="194" t="s">
        <v>582</v>
      </c>
      <c r="G956" s="182"/>
      <c r="H956" s="182"/>
      <c r="I956" s="182"/>
      <c r="J956" s="195">
        <f>BK956</f>
        <v>10205.100000000002</v>
      </c>
      <c r="K956" s="182"/>
      <c r="L956" s="186"/>
      <c r="M956" s="187"/>
      <c r="N956" s="188"/>
      <c r="O956" s="188"/>
      <c r="P956" s="189">
        <f>SUM(P957:P990)</f>
        <v>85.303576689999986</v>
      </c>
      <c r="Q956" s="188"/>
      <c r="R956" s="189">
        <f>SUM(R957:R990)</f>
        <v>0.40670571</v>
      </c>
      <c r="S956" s="188"/>
      <c r="T956" s="190">
        <f>SUM(T957:T990)</f>
        <v>0</v>
      </c>
      <c r="AR956" s="191" t="s">
        <v>94</v>
      </c>
      <c r="AT956" s="192" t="s">
        <v>72</v>
      </c>
      <c r="AU956" s="192" t="s">
        <v>81</v>
      </c>
      <c r="AY956" s="191" t="s">
        <v>165</v>
      </c>
      <c r="BK956" s="193">
        <f>SUM(BK957:BK990)</f>
        <v>10205.100000000002</v>
      </c>
    </row>
    <row r="957" spans="1:65" s="2" customFormat="1" ht="24.2" customHeight="1">
      <c r="A957" s="31"/>
      <c r="B957" s="32"/>
      <c r="C957" s="196" t="s">
        <v>1612</v>
      </c>
      <c r="D957" s="196" t="s">
        <v>167</v>
      </c>
      <c r="E957" s="197" t="s">
        <v>1613</v>
      </c>
      <c r="F957" s="198" t="s">
        <v>1614</v>
      </c>
      <c r="G957" s="199" t="s">
        <v>220</v>
      </c>
      <c r="H957" s="200">
        <v>26.35</v>
      </c>
      <c r="I957" s="201">
        <v>3.37</v>
      </c>
      <c r="J957" s="201">
        <f>ROUND(I957*H957,2)</f>
        <v>88.8</v>
      </c>
      <c r="K957" s="202"/>
      <c r="L957" s="36"/>
      <c r="M957" s="203" t="s">
        <v>1</v>
      </c>
      <c r="N957" s="204" t="s">
        <v>39</v>
      </c>
      <c r="O957" s="205">
        <v>0.17</v>
      </c>
      <c r="P957" s="205">
        <f>O957*H957</f>
        <v>4.4795000000000007</v>
      </c>
      <c r="Q957" s="205">
        <v>1.0000000000000001E-5</v>
      </c>
      <c r="R957" s="205">
        <f>Q957*H957</f>
        <v>2.6350000000000006E-4</v>
      </c>
      <c r="S957" s="205">
        <v>0</v>
      </c>
      <c r="T957" s="206">
        <f>S957*H957</f>
        <v>0</v>
      </c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R957" s="207" t="s">
        <v>257</v>
      </c>
      <c r="AT957" s="207" t="s">
        <v>167</v>
      </c>
      <c r="AU957" s="207" t="s">
        <v>94</v>
      </c>
      <c r="AY957" s="17" t="s">
        <v>165</v>
      </c>
      <c r="BE957" s="208">
        <f>IF(N957="základná",J957,0)</f>
        <v>0</v>
      </c>
      <c r="BF957" s="208">
        <f>IF(N957="znížená",J957,0)</f>
        <v>88.8</v>
      </c>
      <c r="BG957" s="208">
        <f>IF(N957="zákl. prenesená",J957,0)</f>
        <v>0</v>
      </c>
      <c r="BH957" s="208">
        <f>IF(N957="zníž. prenesená",J957,0)</f>
        <v>0</v>
      </c>
      <c r="BI957" s="208">
        <f>IF(N957="nulová",J957,0)</f>
        <v>0</v>
      </c>
      <c r="BJ957" s="17" t="s">
        <v>94</v>
      </c>
      <c r="BK957" s="208">
        <f>ROUND(I957*H957,2)</f>
        <v>88.8</v>
      </c>
      <c r="BL957" s="17" t="s">
        <v>257</v>
      </c>
      <c r="BM957" s="207" t="s">
        <v>1615</v>
      </c>
    </row>
    <row r="958" spans="1:65" s="13" customFormat="1" ht="11.25">
      <c r="B958" s="209"/>
      <c r="C958" s="210"/>
      <c r="D958" s="211" t="s">
        <v>173</v>
      </c>
      <c r="E958" s="212" t="s">
        <v>1</v>
      </c>
      <c r="F958" s="213" t="s">
        <v>253</v>
      </c>
      <c r="G958" s="210"/>
      <c r="H958" s="212" t="s">
        <v>1</v>
      </c>
      <c r="I958" s="210"/>
      <c r="J958" s="210"/>
      <c r="K958" s="210"/>
      <c r="L958" s="214"/>
      <c r="M958" s="215"/>
      <c r="N958" s="216"/>
      <c r="O958" s="216"/>
      <c r="P958" s="216"/>
      <c r="Q958" s="216"/>
      <c r="R958" s="216"/>
      <c r="S958" s="216"/>
      <c r="T958" s="217"/>
      <c r="AT958" s="218" t="s">
        <v>173</v>
      </c>
      <c r="AU958" s="218" t="s">
        <v>94</v>
      </c>
      <c r="AV958" s="13" t="s">
        <v>81</v>
      </c>
      <c r="AW958" s="13" t="s">
        <v>29</v>
      </c>
      <c r="AX958" s="13" t="s">
        <v>73</v>
      </c>
      <c r="AY958" s="218" t="s">
        <v>165</v>
      </c>
    </row>
    <row r="959" spans="1:65" s="14" customFormat="1" ht="11.25">
      <c r="B959" s="219"/>
      <c r="C959" s="220"/>
      <c r="D959" s="211" t="s">
        <v>173</v>
      </c>
      <c r="E959" s="221" t="s">
        <v>1</v>
      </c>
      <c r="F959" s="222" t="s">
        <v>1616</v>
      </c>
      <c r="G959" s="220"/>
      <c r="H959" s="223">
        <v>26.35</v>
      </c>
      <c r="I959" s="220"/>
      <c r="J959" s="220"/>
      <c r="K959" s="220"/>
      <c r="L959" s="224"/>
      <c r="M959" s="225"/>
      <c r="N959" s="226"/>
      <c r="O959" s="226"/>
      <c r="P959" s="226"/>
      <c r="Q959" s="226"/>
      <c r="R959" s="226"/>
      <c r="S959" s="226"/>
      <c r="T959" s="227"/>
      <c r="AT959" s="228" t="s">
        <v>173</v>
      </c>
      <c r="AU959" s="228" t="s">
        <v>94</v>
      </c>
      <c r="AV959" s="14" t="s">
        <v>94</v>
      </c>
      <c r="AW959" s="14" t="s">
        <v>29</v>
      </c>
      <c r="AX959" s="14" t="s">
        <v>73</v>
      </c>
      <c r="AY959" s="228" t="s">
        <v>165</v>
      </c>
    </row>
    <row r="960" spans="1:65" s="15" customFormat="1" ht="11.25">
      <c r="B960" s="229"/>
      <c r="C960" s="230"/>
      <c r="D960" s="211" t="s">
        <v>173</v>
      </c>
      <c r="E960" s="231" t="s">
        <v>1</v>
      </c>
      <c r="F960" s="232" t="s">
        <v>176</v>
      </c>
      <c r="G960" s="230"/>
      <c r="H960" s="233">
        <v>26.35</v>
      </c>
      <c r="I960" s="230"/>
      <c r="J960" s="230"/>
      <c r="K960" s="230"/>
      <c r="L960" s="234"/>
      <c r="M960" s="235"/>
      <c r="N960" s="236"/>
      <c r="O960" s="236"/>
      <c r="P960" s="236"/>
      <c r="Q960" s="236"/>
      <c r="R960" s="236"/>
      <c r="S960" s="236"/>
      <c r="T960" s="237"/>
      <c r="AT960" s="238" t="s">
        <v>173</v>
      </c>
      <c r="AU960" s="238" t="s">
        <v>94</v>
      </c>
      <c r="AV960" s="15" t="s">
        <v>171</v>
      </c>
      <c r="AW960" s="15" t="s">
        <v>29</v>
      </c>
      <c r="AX960" s="15" t="s">
        <v>81</v>
      </c>
      <c r="AY960" s="238" t="s">
        <v>165</v>
      </c>
    </row>
    <row r="961" spans="1:65" s="2" customFormat="1" ht="16.5" customHeight="1">
      <c r="A961" s="31"/>
      <c r="B961" s="32"/>
      <c r="C961" s="243" t="s">
        <v>1617</v>
      </c>
      <c r="D961" s="243" t="s">
        <v>615</v>
      </c>
      <c r="E961" s="244" t="s">
        <v>1618</v>
      </c>
      <c r="F961" s="245" t="s">
        <v>1619</v>
      </c>
      <c r="G961" s="246" t="s">
        <v>220</v>
      </c>
      <c r="H961" s="247">
        <v>26.614000000000001</v>
      </c>
      <c r="I961" s="248">
        <v>2.56</v>
      </c>
      <c r="J961" s="248">
        <f>ROUND(I961*H961,2)</f>
        <v>68.13</v>
      </c>
      <c r="K961" s="249"/>
      <c r="L961" s="250"/>
      <c r="M961" s="251" t="s">
        <v>1</v>
      </c>
      <c r="N961" s="252" t="s">
        <v>39</v>
      </c>
      <c r="O961" s="205">
        <v>0</v>
      </c>
      <c r="P961" s="205">
        <f>O961*H961</f>
        <v>0</v>
      </c>
      <c r="Q961" s="205">
        <v>8.0000000000000004E-4</v>
      </c>
      <c r="R961" s="205">
        <f>Q961*H961</f>
        <v>2.1291200000000003E-2</v>
      </c>
      <c r="S961" s="205">
        <v>0</v>
      </c>
      <c r="T961" s="206">
        <f>S961*H961</f>
        <v>0</v>
      </c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R961" s="207" t="s">
        <v>358</v>
      </c>
      <c r="AT961" s="207" t="s">
        <v>615</v>
      </c>
      <c r="AU961" s="207" t="s">
        <v>94</v>
      </c>
      <c r="AY961" s="17" t="s">
        <v>165</v>
      </c>
      <c r="BE961" s="208">
        <f>IF(N961="základná",J961,0)</f>
        <v>0</v>
      </c>
      <c r="BF961" s="208">
        <f>IF(N961="znížená",J961,0)</f>
        <v>68.13</v>
      </c>
      <c r="BG961" s="208">
        <f>IF(N961="zákl. prenesená",J961,0)</f>
        <v>0</v>
      </c>
      <c r="BH961" s="208">
        <f>IF(N961="zníž. prenesená",J961,0)</f>
        <v>0</v>
      </c>
      <c r="BI961" s="208">
        <f>IF(N961="nulová",J961,0)</f>
        <v>0</v>
      </c>
      <c r="BJ961" s="17" t="s">
        <v>94</v>
      </c>
      <c r="BK961" s="208">
        <f>ROUND(I961*H961,2)</f>
        <v>68.13</v>
      </c>
      <c r="BL961" s="17" t="s">
        <v>257</v>
      </c>
      <c r="BM961" s="207" t="s">
        <v>1620</v>
      </c>
    </row>
    <row r="962" spans="1:65" s="14" customFormat="1" ht="11.25">
      <c r="B962" s="219"/>
      <c r="C962" s="220"/>
      <c r="D962" s="211" t="s">
        <v>173</v>
      </c>
      <c r="E962" s="220"/>
      <c r="F962" s="222" t="s">
        <v>1621</v>
      </c>
      <c r="G962" s="220"/>
      <c r="H962" s="223">
        <v>26.614000000000001</v>
      </c>
      <c r="I962" s="220"/>
      <c r="J962" s="220"/>
      <c r="K962" s="220"/>
      <c r="L962" s="224"/>
      <c r="M962" s="225"/>
      <c r="N962" s="226"/>
      <c r="O962" s="226"/>
      <c r="P962" s="226"/>
      <c r="Q962" s="226"/>
      <c r="R962" s="226"/>
      <c r="S962" s="226"/>
      <c r="T962" s="227"/>
      <c r="AT962" s="228" t="s">
        <v>173</v>
      </c>
      <c r="AU962" s="228" t="s">
        <v>94</v>
      </c>
      <c r="AV962" s="14" t="s">
        <v>94</v>
      </c>
      <c r="AW962" s="14" t="s">
        <v>4</v>
      </c>
      <c r="AX962" s="14" t="s">
        <v>81</v>
      </c>
      <c r="AY962" s="228" t="s">
        <v>165</v>
      </c>
    </row>
    <row r="963" spans="1:65" s="2" customFormat="1" ht="24.2" customHeight="1">
      <c r="A963" s="31"/>
      <c r="B963" s="32"/>
      <c r="C963" s="196" t="s">
        <v>1622</v>
      </c>
      <c r="D963" s="196" t="s">
        <v>167</v>
      </c>
      <c r="E963" s="197" t="s">
        <v>1623</v>
      </c>
      <c r="F963" s="198" t="s">
        <v>1624</v>
      </c>
      <c r="G963" s="199" t="s">
        <v>220</v>
      </c>
      <c r="H963" s="200">
        <v>21.085000000000001</v>
      </c>
      <c r="I963" s="201">
        <v>3.65</v>
      </c>
      <c r="J963" s="201">
        <f>ROUND(I963*H963,2)</f>
        <v>76.959999999999994</v>
      </c>
      <c r="K963" s="202"/>
      <c r="L963" s="36"/>
      <c r="M963" s="203" t="s">
        <v>1</v>
      </c>
      <c r="N963" s="204" t="s">
        <v>39</v>
      </c>
      <c r="O963" s="205">
        <v>0.17499999999999999</v>
      </c>
      <c r="P963" s="205">
        <f>O963*H963</f>
        <v>3.6898749999999998</v>
      </c>
      <c r="Q963" s="205">
        <v>2.0000000000000002E-5</v>
      </c>
      <c r="R963" s="205">
        <f>Q963*H963</f>
        <v>4.2170000000000006E-4</v>
      </c>
      <c r="S963" s="205">
        <v>0</v>
      </c>
      <c r="T963" s="206">
        <f>S963*H963</f>
        <v>0</v>
      </c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R963" s="207" t="s">
        <v>257</v>
      </c>
      <c r="AT963" s="207" t="s">
        <v>167</v>
      </c>
      <c r="AU963" s="207" t="s">
        <v>94</v>
      </c>
      <c r="AY963" s="17" t="s">
        <v>165</v>
      </c>
      <c r="BE963" s="208">
        <f>IF(N963="základná",J963,0)</f>
        <v>0</v>
      </c>
      <c r="BF963" s="208">
        <f>IF(N963="znížená",J963,0)</f>
        <v>76.959999999999994</v>
      </c>
      <c r="BG963" s="208">
        <f>IF(N963="zákl. prenesená",J963,0)</f>
        <v>0</v>
      </c>
      <c r="BH963" s="208">
        <f>IF(N963="zníž. prenesená",J963,0)</f>
        <v>0</v>
      </c>
      <c r="BI963" s="208">
        <f>IF(N963="nulová",J963,0)</f>
        <v>0</v>
      </c>
      <c r="BJ963" s="17" t="s">
        <v>94</v>
      </c>
      <c r="BK963" s="208">
        <f>ROUND(I963*H963,2)</f>
        <v>76.959999999999994</v>
      </c>
      <c r="BL963" s="17" t="s">
        <v>257</v>
      </c>
      <c r="BM963" s="207" t="s">
        <v>1625</v>
      </c>
    </row>
    <row r="964" spans="1:65" s="13" customFormat="1" ht="11.25">
      <c r="B964" s="209"/>
      <c r="C964" s="210"/>
      <c r="D964" s="211" t="s">
        <v>173</v>
      </c>
      <c r="E964" s="212" t="s">
        <v>1</v>
      </c>
      <c r="F964" s="213" t="s">
        <v>242</v>
      </c>
      <c r="G964" s="210"/>
      <c r="H964" s="212" t="s">
        <v>1</v>
      </c>
      <c r="I964" s="210"/>
      <c r="J964" s="210"/>
      <c r="K964" s="210"/>
      <c r="L964" s="214"/>
      <c r="M964" s="215"/>
      <c r="N964" s="216"/>
      <c r="O964" s="216"/>
      <c r="P964" s="216"/>
      <c r="Q964" s="216"/>
      <c r="R964" s="216"/>
      <c r="S964" s="216"/>
      <c r="T964" s="217"/>
      <c r="AT964" s="218" t="s">
        <v>173</v>
      </c>
      <c r="AU964" s="218" t="s">
        <v>94</v>
      </c>
      <c r="AV964" s="13" t="s">
        <v>81</v>
      </c>
      <c r="AW964" s="13" t="s">
        <v>29</v>
      </c>
      <c r="AX964" s="13" t="s">
        <v>73</v>
      </c>
      <c r="AY964" s="218" t="s">
        <v>165</v>
      </c>
    </row>
    <row r="965" spans="1:65" s="14" customFormat="1" ht="22.5">
      <c r="B965" s="219"/>
      <c r="C965" s="220"/>
      <c r="D965" s="211" t="s">
        <v>173</v>
      </c>
      <c r="E965" s="221" t="s">
        <v>1</v>
      </c>
      <c r="F965" s="222" t="s">
        <v>1626</v>
      </c>
      <c r="G965" s="220"/>
      <c r="H965" s="223">
        <v>21.085000000000001</v>
      </c>
      <c r="I965" s="220"/>
      <c r="J965" s="220"/>
      <c r="K965" s="220"/>
      <c r="L965" s="224"/>
      <c r="M965" s="225"/>
      <c r="N965" s="226"/>
      <c r="O965" s="226"/>
      <c r="P965" s="226"/>
      <c r="Q965" s="226"/>
      <c r="R965" s="226"/>
      <c r="S965" s="226"/>
      <c r="T965" s="227"/>
      <c r="AT965" s="228" t="s">
        <v>173</v>
      </c>
      <c r="AU965" s="228" t="s">
        <v>94</v>
      </c>
      <c r="AV965" s="14" t="s">
        <v>94</v>
      </c>
      <c r="AW965" s="14" t="s">
        <v>29</v>
      </c>
      <c r="AX965" s="14" t="s">
        <v>73</v>
      </c>
      <c r="AY965" s="228" t="s">
        <v>165</v>
      </c>
    </row>
    <row r="966" spans="1:65" s="15" customFormat="1" ht="11.25">
      <c r="B966" s="229"/>
      <c r="C966" s="230"/>
      <c r="D966" s="211" t="s">
        <v>173</v>
      </c>
      <c r="E966" s="231" t="s">
        <v>1</v>
      </c>
      <c r="F966" s="232" t="s">
        <v>176</v>
      </c>
      <c r="G966" s="230"/>
      <c r="H966" s="233">
        <v>21.085000000000001</v>
      </c>
      <c r="I966" s="230"/>
      <c r="J966" s="230"/>
      <c r="K966" s="230"/>
      <c r="L966" s="234"/>
      <c r="M966" s="235"/>
      <c r="N966" s="236"/>
      <c r="O966" s="236"/>
      <c r="P966" s="236"/>
      <c r="Q966" s="236"/>
      <c r="R966" s="236"/>
      <c r="S966" s="236"/>
      <c r="T966" s="237"/>
      <c r="AT966" s="238" t="s">
        <v>173</v>
      </c>
      <c r="AU966" s="238" t="s">
        <v>94</v>
      </c>
      <c r="AV966" s="15" t="s">
        <v>171</v>
      </c>
      <c r="AW966" s="15" t="s">
        <v>29</v>
      </c>
      <c r="AX966" s="15" t="s">
        <v>81</v>
      </c>
      <c r="AY966" s="238" t="s">
        <v>165</v>
      </c>
    </row>
    <row r="967" spans="1:65" s="2" customFormat="1" ht="16.5" customHeight="1">
      <c r="A967" s="31"/>
      <c r="B967" s="32"/>
      <c r="C967" s="243" t="s">
        <v>1627</v>
      </c>
      <c r="D967" s="243" t="s">
        <v>615</v>
      </c>
      <c r="E967" s="244" t="s">
        <v>1628</v>
      </c>
      <c r="F967" s="245" t="s">
        <v>1629</v>
      </c>
      <c r="G967" s="246" t="s">
        <v>220</v>
      </c>
      <c r="H967" s="247">
        <v>21.295999999999999</v>
      </c>
      <c r="I967" s="248">
        <v>4.6399999999999997</v>
      </c>
      <c r="J967" s="248">
        <f>ROUND(I967*H967,2)</f>
        <v>98.81</v>
      </c>
      <c r="K967" s="249"/>
      <c r="L967" s="250"/>
      <c r="M967" s="251" t="s">
        <v>1</v>
      </c>
      <c r="N967" s="252" t="s">
        <v>39</v>
      </c>
      <c r="O967" s="205">
        <v>0</v>
      </c>
      <c r="P967" s="205">
        <f>O967*H967</f>
        <v>0</v>
      </c>
      <c r="Q967" s="205">
        <v>5.9999999999999995E-4</v>
      </c>
      <c r="R967" s="205">
        <f>Q967*H967</f>
        <v>1.2777599999999998E-2</v>
      </c>
      <c r="S967" s="205">
        <v>0</v>
      </c>
      <c r="T967" s="206">
        <f>S967*H967</f>
        <v>0</v>
      </c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R967" s="207" t="s">
        <v>358</v>
      </c>
      <c r="AT967" s="207" t="s">
        <v>615</v>
      </c>
      <c r="AU967" s="207" t="s">
        <v>94</v>
      </c>
      <c r="AY967" s="17" t="s">
        <v>165</v>
      </c>
      <c r="BE967" s="208">
        <f>IF(N967="základná",J967,0)</f>
        <v>0</v>
      </c>
      <c r="BF967" s="208">
        <f>IF(N967="znížená",J967,0)</f>
        <v>98.81</v>
      </c>
      <c r="BG967" s="208">
        <f>IF(N967="zákl. prenesená",J967,0)</f>
        <v>0</v>
      </c>
      <c r="BH967" s="208">
        <f>IF(N967="zníž. prenesená",J967,0)</f>
        <v>0</v>
      </c>
      <c r="BI967" s="208">
        <f>IF(N967="nulová",J967,0)</f>
        <v>0</v>
      </c>
      <c r="BJ967" s="17" t="s">
        <v>94</v>
      </c>
      <c r="BK967" s="208">
        <f>ROUND(I967*H967,2)</f>
        <v>98.81</v>
      </c>
      <c r="BL967" s="17" t="s">
        <v>257</v>
      </c>
      <c r="BM967" s="207" t="s">
        <v>1630</v>
      </c>
    </row>
    <row r="968" spans="1:65" s="14" customFormat="1" ht="11.25">
      <c r="B968" s="219"/>
      <c r="C968" s="220"/>
      <c r="D968" s="211" t="s">
        <v>173</v>
      </c>
      <c r="E968" s="220"/>
      <c r="F968" s="222" t="s">
        <v>1631</v>
      </c>
      <c r="G968" s="220"/>
      <c r="H968" s="223">
        <v>21.295999999999999</v>
      </c>
      <c r="I968" s="220"/>
      <c r="J968" s="220"/>
      <c r="K968" s="220"/>
      <c r="L968" s="224"/>
      <c r="M968" s="225"/>
      <c r="N968" s="226"/>
      <c r="O968" s="226"/>
      <c r="P968" s="226"/>
      <c r="Q968" s="226"/>
      <c r="R968" s="226"/>
      <c r="S968" s="226"/>
      <c r="T968" s="227"/>
      <c r="AT968" s="228" t="s">
        <v>173</v>
      </c>
      <c r="AU968" s="228" t="s">
        <v>94</v>
      </c>
      <c r="AV968" s="14" t="s">
        <v>94</v>
      </c>
      <c r="AW968" s="14" t="s">
        <v>4</v>
      </c>
      <c r="AX968" s="14" t="s">
        <v>81</v>
      </c>
      <c r="AY968" s="228" t="s">
        <v>165</v>
      </c>
    </row>
    <row r="969" spans="1:65" s="2" customFormat="1" ht="16.5" customHeight="1">
      <c r="A969" s="31"/>
      <c r="B969" s="32"/>
      <c r="C969" s="196" t="s">
        <v>1632</v>
      </c>
      <c r="D969" s="196" t="s">
        <v>167</v>
      </c>
      <c r="E969" s="197" t="s">
        <v>1633</v>
      </c>
      <c r="F969" s="198" t="s">
        <v>1634</v>
      </c>
      <c r="G969" s="199" t="s">
        <v>220</v>
      </c>
      <c r="H969" s="200">
        <v>16.934999999999999</v>
      </c>
      <c r="I969" s="201">
        <v>6.93</v>
      </c>
      <c r="J969" s="201">
        <f>ROUND(I969*H969,2)</f>
        <v>117.36</v>
      </c>
      <c r="K969" s="202"/>
      <c r="L969" s="36"/>
      <c r="M969" s="203" t="s">
        <v>1</v>
      </c>
      <c r="N969" s="204" t="s">
        <v>39</v>
      </c>
      <c r="O969" s="205">
        <v>0.33500000000000002</v>
      </c>
      <c r="P969" s="205">
        <f>O969*H969</f>
        <v>5.6732249999999995</v>
      </c>
      <c r="Q969" s="205">
        <v>3.0000000000000001E-5</v>
      </c>
      <c r="R969" s="205">
        <f>Q969*H969</f>
        <v>5.0805000000000002E-4</v>
      </c>
      <c r="S969" s="205">
        <v>0</v>
      </c>
      <c r="T969" s="206">
        <f>S969*H969</f>
        <v>0</v>
      </c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R969" s="207" t="s">
        <v>257</v>
      </c>
      <c r="AT969" s="207" t="s">
        <v>167</v>
      </c>
      <c r="AU969" s="207" t="s">
        <v>94</v>
      </c>
      <c r="AY969" s="17" t="s">
        <v>165</v>
      </c>
      <c r="BE969" s="208">
        <f>IF(N969="základná",J969,0)</f>
        <v>0</v>
      </c>
      <c r="BF969" s="208">
        <f>IF(N969="znížená",J969,0)</f>
        <v>117.36</v>
      </c>
      <c r="BG969" s="208">
        <f>IF(N969="zákl. prenesená",J969,0)</f>
        <v>0</v>
      </c>
      <c r="BH969" s="208">
        <f>IF(N969="zníž. prenesená",J969,0)</f>
        <v>0</v>
      </c>
      <c r="BI969" s="208">
        <f>IF(N969="nulová",J969,0)</f>
        <v>0</v>
      </c>
      <c r="BJ969" s="17" t="s">
        <v>94</v>
      </c>
      <c r="BK969" s="208">
        <f>ROUND(I969*H969,2)</f>
        <v>117.36</v>
      </c>
      <c r="BL969" s="17" t="s">
        <v>257</v>
      </c>
      <c r="BM969" s="207" t="s">
        <v>1635</v>
      </c>
    </row>
    <row r="970" spans="1:65" s="13" customFormat="1" ht="11.25">
      <c r="B970" s="209"/>
      <c r="C970" s="210"/>
      <c r="D970" s="211" t="s">
        <v>173</v>
      </c>
      <c r="E970" s="212" t="s">
        <v>1</v>
      </c>
      <c r="F970" s="213" t="s">
        <v>279</v>
      </c>
      <c r="G970" s="210"/>
      <c r="H970" s="212" t="s">
        <v>1</v>
      </c>
      <c r="I970" s="210"/>
      <c r="J970" s="210"/>
      <c r="K970" s="210"/>
      <c r="L970" s="214"/>
      <c r="M970" s="215"/>
      <c r="N970" s="216"/>
      <c r="O970" s="216"/>
      <c r="P970" s="216"/>
      <c r="Q970" s="216"/>
      <c r="R970" s="216"/>
      <c r="S970" s="216"/>
      <c r="T970" s="217"/>
      <c r="AT970" s="218" t="s">
        <v>173</v>
      </c>
      <c r="AU970" s="218" t="s">
        <v>94</v>
      </c>
      <c r="AV970" s="13" t="s">
        <v>81</v>
      </c>
      <c r="AW970" s="13" t="s">
        <v>29</v>
      </c>
      <c r="AX970" s="13" t="s">
        <v>73</v>
      </c>
      <c r="AY970" s="218" t="s">
        <v>165</v>
      </c>
    </row>
    <row r="971" spans="1:65" s="14" customFormat="1" ht="11.25">
      <c r="B971" s="219"/>
      <c r="C971" s="220"/>
      <c r="D971" s="211" t="s">
        <v>173</v>
      </c>
      <c r="E971" s="221" t="s">
        <v>1</v>
      </c>
      <c r="F971" s="222" t="s">
        <v>1636</v>
      </c>
      <c r="G971" s="220"/>
      <c r="H971" s="223">
        <v>16.934999999999999</v>
      </c>
      <c r="I971" s="220"/>
      <c r="J971" s="220"/>
      <c r="K971" s="220"/>
      <c r="L971" s="224"/>
      <c r="M971" s="225"/>
      <c r="N971" s="226"/>
      <c r="O971" s="226"/>
      <c r="P971" s="226"/>
      <c r="Q971" s="226"/>
      <c r="R971" s="226"/>
      <c r="S971" s="226"/>
      <c r="T971" s="227"/>
      <c r="AT971" s="228" t="s">
        <v>173</v>
      </c>
      <c r="AU971" s="228" t="s">
        <v>94</v>
      </c>
      <c r="AV971" s="14" t="s">
        <v>94</v>
      </c>
      <c r="AW971" s="14" t="s">
        <v>29</v>
      </c>
      <c r="AX971" s="14" t="s">
        <v>73</v>
      </c>
      <c r="AY971" s="228" t="s">
        <v>165</v>
      </c>
    </row>
    <row r="972" spans="1:65" s="15" customFormat="1" ht="11.25">
      <c r="B972" s="229"/>
      <c r="C972" s="230"/>
      <c r="D972" s="211" t="s">
        <v>173</v>
      </c>
      <c r="E972" s="231" t="s">
        <v>1</v>
      </c>
      <c r="F972" s="232" t="s">
        <v>176</v>
      </c>
      <c r="G972" s="230"/>
      <c r="H972" s="233">
        <v>16.934999999999999</v>
      </c>
      <c r="I972" s="230"/>
      <c r="J972" s="230"/>
      <c r="K972" s="230"/>
      <c r="L972" s="234"/>
      <c r="M972" s="235"/>
      <c r="N972" s="236"/>
      <c r="O972" s="236"/>
      <c r="P972" s="236"/>
      <c r="Q972" s="236"/>
      <c r="R972" s="236"/>
      <c r="S972" s="236"/>
      <c r="T972" s="237"/>
      <c r="AT972" s="238" t="s">
        <v>173</v>
      </c>
      <c r="AU972" s="238" t="s">
        <v>94</v>
      </c>
      <c r="AV972" s="15" t="s">
        <v>171</v>
      </c>
      <c r="AW972" s="15" t="s">
        <v>29</v>
      </c>
      <c r="AX972" s="15" t="s">
        <v>81</v>
      </c>
      <c r="AY972" s="238" t="s">
        <v>165</v>
      </c>
    </row>
    <row r="973" spans="1:65" s="2" customFormat="1" ht="16.5" customHeight="1">
      <c r="A973" s="31"/>
      <c r="B973" s="32"/>
      <c r="C973" s="243" t="s">
        <v>1637</v>
      </c>
      <c r="D973" s="243" t="s">
        <v>615</v>
      </c>
      <c r="E973" s="244" t="s">
        <v>1638</v>
      </c>
      <c r="F973" s="245" t="s">
        <v>1639</v>
      </c>
      <c r="G973" s="246" t="s">
        <v>220</v>
      </c>
      <c r="H973" s="247">
        <v>17.103999999999999</v>
      </c>
      <c r="I973" s="248">
        <v>9.73</v>
      </c>
      <c r="J973" s="248">
        <f>ROUND(I973*H973,2)</f>
        <v>166.42</v>
      </c>
      <c r="K973" s="249"/>
      <c r="L973" s="250"/>
      <c r="M973" s="251" t="s">
        <v>1</v>
      </c>
      <c r="N973" s="252" t="s">
        <v>39</v>
      </c>
      <c r="O973" s="205">
        <v>0</v>
      </c>
      <c r="P973" s="205">
        <f>O973*H973</f>
        <v>0</v>
      </c>
      <c r="Q973" s="205">
        <v>4.6999999999999999E-4</v>
      </c>
      <c r="R973" s="205">
        <f>Q973*H973</f>
        <v>8.03888E-3</v>
      </c>
      <c r="S973" s="205">
        <v>0</v>
      </c>
      <c r="T973" s="206">
        <f>S973*H973</f>
        <v>0</v>
      </c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R973" s="207" t="s">
        <v>358</v>
      </c>
      <c r="AT973" s="207" t="s">
        <v>615</v>
      </c>
      <c r="AU973" s="207" t="s">
        <v>94</v>
      </c>
      <c r="AY973" s="17" t="s">
        <v>165</v>
      </c>
      <c r="BE973" s="208">
        <f>IF(N973="základná",J973,0)</f>
        <v>0</v>
      </c>
      <c r="BF973" s="208">
        <f>IF(N973="znížená",J973,0)</f>
        <v>166.42</v>
      </c>
      <c r="BG973" s="208">
        <f>IF(N973="zákl. prenesená",J973,0)</f>
        <v>0</v>
      </c>
      <c r="BH973" s="208">
        <f>IF(N973="zníž. prenesená",J973,0)</f>
        <v>0</v>
      </c>
      <c r="BI973" s="208">
        <f>IF(N973="nulová",J973,0)</f>
        <v>0</v>
      </c>
      <c r="BJ973" s="17" t="s">
        <v>94</v>
      </c>
      <c r="BK973" s="208">
        <f>ROUND(I973*H973,2)</f>
        <v>166.42</v>
      </c>
      <c r="BL973" s="17" t="s">
        <v>257</v>
      </c>
      <c r="BM973" s="207" t="s">
        <v>1640</v>
      </c>
    </row>
    <row r="974" spans="1:65" s="14" customFormat="1" ht="11.25">
      <c r="B974" s="219"/>
      <c r="C974" s="220"/>
      <c r="D974" s="211" t="s">
        <v>173</v>
      </c>
      <c r="E974" s="220"/>
      <c r="F974" s="222" t="s">
        <v>1641</v>
      </c>
      <c r="G974" s="220"/>
      <c r="H974" s="223">
        <v>17.103999999999999</v>
      </c>
      <c r="I974" s="220"/>
      <c r="J974" s="220"/>
      <c r="K974" s="220"/>
      <c r="L974" s="224"/>
      <c r="M974" s="225"/>
      <c r="N974" s="226"/>
      <c r="O974" s="226"/>
      <c r="P974" s="226"/>
      <c r="Q974" s="226"/>
      <c r="R974" s="226"/>
      <c r="S974" s="226"/>
      <c r="T974" s="227"/>
      <c r="AT974" s="228" t="s">
        <v>173</v>
      </c>
      <c r="AU974" s="228" t="s">
        <v>94</v>
      </c>
      <c r="AV974" s="14" t="s">
        <v>94</v>
      </c>
      <c r="AW974" s="14" t="s">
        <v>4</v>
      </c>
      <c r="AX974" s="14" t="s">
        <v>81</v>
      </c>
      <c r="AY974" s="228" t="s">
        <v>165</v>
      </c>
    </row>
    <row r="975" spans="1:65" s="2" customFormat="1" ht="24.2" customHeight="1">
      <c r="A975" s="31"/>
      <c r="B975" s="32"/>
      <c r="C975" s="196" t="s">
        <v>1642</v>
      </c>
      <c r="D975" s="196" t="s">
        <v>167</v>
      </c>
      <c r="E975" s="197" t="s">
        <v>1643</v>
      </c>
      <c r="F975" s="198" t="s">
        <v>1644</v>
      </c>
      <c r="G975" s="199" t="s">
        <v>170</v>
      </c>
      <c r="H975" s="200">
        <v>88.073999999999998</v>
      </c>
      <c r="I975" s="201">
        <v>25.81</v>
      </c>
      <c r="J975" s="201">
        <f>ROUND(I975*H975,2)</f>
        <v>2273.19</v>
      </c>
      <c r="K975" s="202"/>
      <c r="L975" s="36"/>
      <c r="M975" s="203" t="s">
        <v>1</v>
      </c>
      <c r="N975" s="204" t="s">
        <v>39</v>
      </c>
      <c r="O975" s="205">
        <v>0.71099999999999997</v>
      </c>
      <c r="P975" s="205">
        <f>O975*H975</f>
        <v>62.620613999999996</v>
      </c>
      <c r="Q975" s="205">
        <v>8.1999999999999998E-4</v>
      </c>
      <c r="R975" s="205">
        <f>Q975*H975</f>
        <v>7.2220679999999995E-2</v>
      </c>
      <c r="S975" s="205">
        <v>0</v>
      </c>
      <c r="T975" s="206">
        <f>S975*H975</f>
        <v>0</v>
      </c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R975" s="207" t="s">
        <v>257</v>
      </c>
      <c r="AT975" s="207" t="s">
        <v>167</v>
      </c>
      <c r="AU975" s="207" t="s">
        <v>94</v>
      </c>
      <c r="AY975" s="17" t="s">
        <v>165</v>
      </c>
      <c r="BE975" s="208">
        <f>IF(N975="základná",J975,0)</f>
        <v>0</v>
      </c>
      <c r="BF975" s="208">
        <f>IF(N975="znížená",J975,0)</f>
        <v>2273.19</v>
      </c>
      <c r="BG975" s="208">
        <f>IF(N975="zákl. prenesená",J975,0)</f>
        <v>0</v>
      </c>
      <c r="BH975" s="208">
        <f>IF(N975="zníž. prenesená",J975,0)</f>
        <v>0</v>
      </c>
      <c r="BI975" s="208">
        <f>IF(N975="nulová",J975,0)</f>
        <v>0</v>
      </c>
      <c r="BJ975" s="17" t="s">
        <v>94</v>
      </c>
      <c r="BK975" s="208">
        <f>ROUND(I975*H975,2)</f>
        <v>2273.19</v>
      </c>
      <c r="BL975" s="17" t="s">
        <v>257</v>
      </c>
      <c r="BM975" s="207" t="s">
        <v>1645</v>
      </c>
    </row>
    <row r="976" spans="1:65" s="13" customFormat="1" ht="11.25">
      <c r="B976" s="209"/>
      <c r="C976" s="210"/>
      <c r="D976" s="211" t="s">
        <v>173</v>
      </c>
      <c r="E976" s="212" t="s">
        <v>1</v>
      </c>
      <c r="F976" s="213" t="s">
        <v>279</v>
      </c>
      <c r="G976" s="210"/>
      <c r="H976" s="212" t="s">
        <v>1</v>
      </c>
      <c r="I976" s="210"/>
      <c r="J976" s="210"/>
      <c r="K976" s="210"/>
      <c r="L976" s="214"/>
      <c r="M976" s="215"/>
      <c r="N976" s="216"/>
      <c r="O976" s="216"/>
      <c r="P976" s="216"/>
      <c r="Q976" s="216"/>
      <c r="R976" s="216"/>
      <c r="S976" s="216"/>
      <c r="T976" s="217"/>
      <c r="AT976" s="218" t="s">
        <v>173</v>
      </c>
      <c r="AU976" s="218" t="s">
        <v>94</v>
      </c>
      <c r="AV976" s="13" t="s">
        <v>81</v>
      </c>
      <c r="AW976" s="13" t="s">
        <v>29</v>
      </c>
      <c r="AX976" s="13" t="s">
        <v>73</v>
      </c>
      <c r="AY976" s="218" t="s">
        <v>165</v>
      </c>
    </row>
    <row r="977" spans="1:65" s="14" customFormat="1" ht="11.25">
      <c r="B977" s="219"/>
      <c r="C977" s="220"/>
      <c r="D977" s="211" t="s">
        <v>173</v>
      </c>
      <c r="E977" s="221" t="s">
        <v>1</v>
      </c>
      <c r="F977" s="222" t="s">
        <v>1646</v>
      </c>
      <c r="G977" s="220"/>
      <c r="H977" s="223">
        <v>88.073999999999998</v>
      </c>
      <c r="I977" s="220"/>
      <c r="J977" s="220"/>
      <c r="K977" s="220"/>
      <c r="L977" s="224"/>
      <c r="M977" s="225"/>
      <c r="N977" s="226"/>
      <c r="O977" s="226"/>
      <c r="P977" s="226"/>
      <c r="Q977" s="226"/>
      <c r="R977" s="226"/>
      <c r="S977" s="226"/>
      <c r="T977" s="227"/>
      <c r="AT977" s="228" t="s">
        <v>173</v>
      </c>
      <c r="AU977" s="228" t="s">
        <v>94</v>
      </c>
      <c r="AV977" s="14" t="s">
        <v>94</v>
      </c>
      <c r="AW977" s="14" t="s">
        <v>29</v>
      </c>
      <c r="AX977" s="14" t="s">
        <v>73</v>
      </c>
      <c r="AY977" s="228" t="s">
        <v>165</v>
      </c>
    </row>
    <row r="978" spans="1:65" s="15" customFormat="1" ht="11.25">
      <c r="B978" s="229"/>
      <c r="C978" s="230"/>
      <c r="D978" s="211" t="s">
        <v>173</v>
      </c>
      <c r="E978" s="231" t="s">
        <v>1</v>
      </c>
      <c r="F978" s="232" t="s">
        <v>176</v>
      </c>
      <c r="G978" s="230"/>
      <c r="H978" s="233">
        <v>88.073999999999998</v>
      </c>
      <c r="I978" s="230"/>
      <c r="J978" s="230"/>
      <c r="K978" s="230"/>
      <c r="L978" s="234"/>
      <c r="M978" s="235"/>
      <c r="N978" s="236"/>
      <c r="O978" s="236"/>
      <c r="P978" s="236"/>
      <c r="Q978" s="236"/>
      <c r="R978" s="236"/>
      <c r="S978" s="236"/>
      <c r="T978" s="237"/>
      <c r="AT978" s="238" t="s">
        <v>173</v>
      </c>
      <c r="AU978" s="238" t="s">
        <v>94</v>
      </c>
      <c r="AV978" s="15" t="s">
        <v>171</v>
      </c>
      <c r="AW978" s="15" t="s">
        <v>29</v>
      </c>
      <c r="AX978" s="15" t="s">
        <v>81</v>
      </c>
      <c r="AY978" s="238" t="s">
        <v>165</v>
      </c>
    </row>
    <row r="979" spans="1:65" s="2" customFormat="1" ht="16.5" customHeight="1">
      <c r="A979" s="31"/>
      <c r="B979" s="32"/>
      <c r="C979" s="243" t="s">
        <v>1647</v>
      </c>
      <c r="D979" s="243" t="s">
        <v>615</v>
      </c>
      <c r="E979" s="244" t="s">
        <v>1648</v>
      </c>
      <c r="F979" s="245" t="s">
        <v>1649</v>
      </c>
      <c r="G979" s="246" t="s">
        <v>170</v>
      </c>
      <c r="H979" s="247">
        <v>89.834999999999994</v>
      </c>
      <c r="I979" s="248">
        <v>72</v>
      </c>
      <c r="J979" s="248">
        <f>ROUND(I979*H979,2)</f>
        <v>6468.12</v>
      </c>
      <c r="K979" s="249"/>
      <c r="L979" s="250"/>
      <c r="M979" s="251" t="s">
        <v>1</v>
      </c>
      <c r="N979" s="252" t="s">
        <v>39</v>
      </c>
      <c r="O979" s="205">
        <v>0</v>
      </c>
      <c r="P979" s="205">
        <f>O979*H979</f>
        <v>0</v>
      </c>
      <c r="Q979" s="205">
        <v>0</v>
      </c>
      <c r="R979" s="205">
        <f>Q979*H979</f>
        <v>0</v>
      </c>
      <c r="S979" s="205">
        <v>0</v>
      </c>
      <c r="T979" s="206">
        <f>S979*H979</f>
        <v>0</v>
      </c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R979" s="207" t="s">
        <v>358</v>
      </c>
      <c r="AT979" s="207" t="s">
        <v>615</v>
      </c>
      <c r="AU979" s="207" t="s">
        <v>94</v>
      </c>
      <c r="AY979" s="17" t="s">
        <v>165</v>
      </c>
      <c r="BE979" s="208">
        <f>IF(N979="základná",J979,0)</f>
        <v>0</v>
      </c>
      <c r="BF979" s="208">
        <f>IF(N979="znížená",J979,0)</f>
        <v>6468.12</v>
      </c>
      <c r="BG979" s="208">
        <f>IF(N979="zákl. prenesená",J979,0)</f>
        <v>0</v>
      </c>
      <c r="BH979" s="208">
        <f>IF(N979="zníž. prenesená",J979,0)</f>
        <v>0</v>
      </c>
      <c r="BI979" s="208">
        <f>IF(N979="nulová",J979,0)</f>
        <v>0</v>
      </c>
      <c r="BJ979" s="17" t="s">
        <v>94</v>
      </c>
      <c r="BK979" s="208">
        <f>ROUND(I979*H979,2)</f>
        <v>6468.12</v>
      </c>
      <c r="BL979" s="17" t="s">
        <v>257</v>
      </c>
      <c r="BM979" s="207" t="s">
        <v>1650</v>
      </c>
    </row>
    <row r="980" spans="1:65" s="14" customFormat="1" ht="11.25">
      <c r="B980" s="219"/>
      <c r="C980" s="220"/>
      <c r="D980" s="211" t="s">
        <v>173</v>
      </c>
      <c r="E980" s="220"/>
      <c r="F980" s="222" t="s">
        <v>1651</v>
      </c>
      <c r="G980" s="220"/>
      <c r="H980" s="223">
        <v>89.834999999999994</v>
      </c>
      <c r="I980" s="220"/>
      <c r="J980" s="220"/>
      <c r="K980" s="220"/>
      <c r="L980" s="224"/>
      <c r="M980" s="225"/>
      <c r="N980" s="226"/>
      <c r="O980" s="226"/>
      <c r="P980" s="226"/>
      <c r="Q980" s="226"/>
      <c r="R980" s="226"/>
      <c r="S980" s="226"/>
      <c r="T980" s="227"/>
      <c r="AT980" s="228" t="s">
        <v>173</v>
      </c>
      <c r="AU980" s="228" t="s">
        <v>94</v>
      </c>
      <c r="AV980" s="14" t="s">
        <v>94</v>
      </c>
      <c r="AW980" s="14" t="s">
        <v>4</v>
      </c>
      <c r="AX980" s="14" t="s">
        <v>81</v>
      </c>
      <c r="AY980" s="228" t="s">
        <v>165</v>
      </c>
    </row>
    <row r="981" spans="1:65" s="2" customFormat="1" ht="24.2" customHeight="1">
      <c r="A981" s="31"/>
      <c r="B981" s="32"/>
      <c r="C981" s="196" t="s">
        <v>1652</v>
      </c>
      <c r="D981" s="196" t="s">
        <v>167</v>
      </c>
      <c r="E981" s="197" t="s">
        <v>1653</v>
      </c>
      <c r="F981" s="198" t="s">
        <v>1654</v>
      </c>
      <c r="G981" s="199" t="s">
        <v>170</v>
      </c>
      <c r="H981" s="200">
        <v>29.369</v>
      </c>
      <c r="I981" s="201">
        <v>5.24</v>
      </c>
      <c r="J981" s="201">
        <f>ROUND(I981*H981,2)</f>
        <v>153.88999999999999</v>
      </c>
      <c r="K981" s="202"/>
      <c r="L981" s="36"/>
      <c r="M981" s="203" t="s">
        <v>1</v>
      </c>
      <c r="N981" s="204" t="s">
        <v>39</v>
      </c>
      <c r="O981" s="205">
        <v>0.25600000000000001</v>
      </c>
      <c r="P981" s="205">
        <f>O981*H981</f>
        <v>7.5184639999999998</v>
      </c>
      <c r="Q981" s="205">
        <v>2.0000000000000002E-5</v>
      </c>
      <c r="R981" s="205">
        <f>Q981*H981</f>
        <v>5.8738000000000009E-4</v>
      </c>
      <c r="S981" s="205">
        <v>0</v>
      </c>
      <c r="T981" s="206">
        <f>S981*H981</f>
        <v>0</v>
      </c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R981" s="207" t="s">
        <v>257</v>
      </c>
      <c r="AT981" s="207" t="s">
        <v>167</v>
      </c>
      <c r="AU981" s="207" t="s">
        <v>94</v>
      </c>
      <c r="AY981" s="17" t="s">
        <v>165</v>
      </c>
      <c r="BE981" s="208">
        <f>IF(N981="základná",J981,0)</f>
        <v>0</v>
      </c>
      <c r="BF981" s="208">
        <f>IF(N981="znížená",J981,0)</f>
        <v>153.88999999999999</v>
      </c>
      <c r="BG981" s="208">
        <f>IF(N981="zákl. prenesená",J981,0)</f>
        <v>0</v>
      </c>
      <c r="BH981" s="208">
        <f>IF(N981="zníž. prenesená",J981,0)</f>
        <v>0</v>
      </c>
      <c r="BI981" s="208">
        <f>IF(N981="nulová",J981,0)</f>
        <v>0</v>
      </c>
      <c r="BJ981" s="17" t="s">
        <v>94</v>
      </c>
      <c r="BK981" s="208">
        <f>ROUND(I981*H981,2)</f>
        <v>153.88999999999999</v>
      </c>
      <c r="BL981" s="17" t="s">
        <v>257</v>
      </c>
      <c r="BM981" s="207" t="s">
        <v>1655</v>
      </c>
    </row>
    <row r="982" spans="1:65" s="13" customFormat="1" ht="11.25">
      <c r="B982" s="209"/>
      <c r="C982" s="210"/>
      <c r="D982" s="211" t="s">
        <v>173</v>
      </c>
      <c r="E982" s="212" t="s">
        <v>1</v>
      </c>
      <c r="F982" s="213" t="s">
        <v>592</v>
      </c>
      <c r="G982" s="210"/>
      <c r="H982" s="212" t="s">
        <v>1</v>
      </c>
      <c r="I982" s="210"/>
      <c r="J982" s="210"/>
      <c r="K982" s="210"/>
      <c r="L982" s="214"/>
      <c r="M982" s="215"/>
      <c r="N982" s="216"/>
      <c r="O982" s="216"/>
      <c r="P982" s="216"/>
      <c r="Q982" s="216"/>
      <c r="R982" s="216"/>
      <c r="S982" s="216"/>
      <c r="T982" s="217"/>
      <c r="AT982" s="218" t="s">
        <v>173</v>
      </c>
      <c r="AU982" s="218" t="s">
        <v>94</v>
      </c>
      <c r="AV982" s="13" t="s">
        <v>81</v>
      </c>
      <c r="AW982" s="13" t="s">
        <v>29</v>
      </c>
      <c r="AX982" s="13" t="s">
        <v>73</v>
      </c>
      <c r="AY982" s="218" t="s">
        <v>165</v>
      </c>
    </row>
    <row r="983" spans="1:65" s="14" customFormat="1" ht="11.25">
      <c r="B983" s="219"/>
      <c r="C983" s="220"/>
      <c r="D983" s="211" t="s">
        <v>173</v>
      </c>
      <c r="E983" s="221" t="s">
        <v>1</v>
      </c>
      <c r="F983" s="222" t="s">
        <v>1656</v>
      </c>
      <c r="G983" s="220"/>
      <c r="H983" s="223">
        <v>29.369</v>
      </c>
      <c r="I983" s="220"/>
      <c r="J983" s="220"/>
      <c r="K983" s="220"/>
      <c r="L983" s="224"/>
      <c r="M983" s="225"/>
      <c r="N983" s="226"/>
      <c r="O983" s="226"/>
      <c r="P983" s="226"/>
      <c r="Q983" s="226"/>
      <c r="R983" s="226"/>
      <c r="S983" s="226"/>
      <c r="T983" s="227"/>
      <c r="AT983" s="228" t="s">
        <v>173</v>
      </c>
      <c r="AU983" s="228" t="s">
        <v>94</v>
      </c>
      <c r="AV983" s="14" t="s">
        <v>94</v>
      </c>
      <c r="AW983" s="14" t="s">
        <v>29</v>
      </c>
      <c r="AX983" s="14" t="s">
        <v>73</v>
      </c>
      <c r="AY983" s="228" t="s">
        <v>165</v>
      </c>
    </row>
    <row r="984" spans="1:65" s="15" customFormat="1" ht="11.25">
      <c r="B984" s="229"/>
      <c r="C984" s="230"/>
      <c r="D984" s="211" t="s">
        <v>173</v>
      </c>
      <c r="E984" s="231" t="s">
        <v>1</v>
      </c>
      <c r="F984" s="232" t="s">
        <v>176</v>
      </c>
      <c r="G984" s="230"/>
      <c r="H984" s="233">
        <v>29.369</v>
      </c>
      <c r="I984" s="230"/>
      <c r="J984" s="230"/>
      <c r="K984" s="230"/>
      <c r="L984" s="234"/>
      <c r="M984" s="235"/>
      <c r="N984" s="236"/>
      <c r="O984" s="236"/>
      <c r="P984" s="236"/>
      <c r="Q984" s="236"/>
      <c r="R984" s="236"/>
      <c r="S984" s="236"/>
      <c r="T984" s="237"/>
      <c r="AT984" s="238" t="s">
        <v>173</v>
      </c>
      <c r="AU984" s="238" t="s">
        <v>94</v>
      </c>
      <c r="AV984" s="15" t="s">
        <v>171</v>
      </c>
      <c r="AW984" s="15" t="s">
        <v>29</v>
      </c>
      <c r="AX984" s="15" t="s">
        <v>81</v>
      </c>
      <c r="AY984" s="238" t="s">
        <v>165</v>
      </c>
    </row>
    <row r="985" spans="1:65" s="2" customFormat="1" ht="16.5" customHeight="1">
      <c r="A985" s="31"/>
      <c r="B985" s="32"/>
      <c r="C985" s="243" t="s">
        <v>1657</v>
      </c>
      <c r="D985" s="243" t="s">
        <v>615</v>
      </c>
      <c r="E985" s="244" t="s">
        <v>1658</v>
      </c>
      <c r="F985" s="245" t="s">
        <v>1659</v>
      </c>
      <c r="G985" s="246" t="s">
        <v>170</v>
      </c>
      <c r="H985" s="247">
        <v>29.956</v>
      </c>
      <c r="I985" s="248">
        <v>18.18</v>
      </c>
      <c r="J985" s="248">
        <f>ROUND(I985*H985,2)</f>
        <v>544.6</v>
      </c>
      <c r="K985" s="249"/>
      <c r="L985" s="250"/>
      <c r="M985" s="251" t="s">
        <v>1</v>
      </c>
      <c r="N985" s="252" t="s">
        <v>39</v>
      </c>
      <c r="O985" s="205">
        <v>0</v>
      </c>
      <c r="P985" s="205">
        <f>O985*H985</f>
        <v>0</v>
      </c>
      <c r="Q985" s="205">
        <v>9.6200000000000001E-3</v>
      </c>
      <c r="R985" s="205">
        <f>Q985*H985</f>
        <v>0.28817672</v>
      </c>
      <c r="S985" s="205">
        <v>0</v>
      </c>
      <c r="T985" s="206">
        <f>S985*H985</f>
        <v>0</v>
      </c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R985" s="207" t="s">
        <v>358</v>
      </c>
      <c r="AT985" s="207" t="s">
        <v>615</v>
      </c>
      <c r="AU985" s="207" t="s">
        <v>94</v>
      </c>
      <c r="AY985" s="17" t="s">
        <v>165</v>
      </c>
      <c r="BE985" s="208">
        <f>IF(N985="základná",J985,0)</f>
        <v>0</v>
      </c>
      <c r="BF985" s="208">
        <f>IF(N985="znížená",J985,0)</f>
        <v>544.6</v>
      </c>
      <c r="BG985" s="208">
        <f>IF(N985="zákl. prenesená",J985,0)</f>
        <v>0</v>
      </c>
      <c r="BH985" s="208">
        <f>IF(N985="zníž. prenesená",J985,0)</f>
        <v>0</v>
      </c>
      <c r="BI985" s="208">
        <f>IF(N985="nulová",J985,0)</f>
        <v>0</v>
      </c>
      <c r="BJ985" s="17" t="s">
        <v>94</v>
      </c>
      <c r="BK985" s="208">
        <f>ROUND(I985*H985,2)</f>
        <v>544.6</v>
      </c>
      <c r="BL985" s="17" t="s">
        <v>257</v>
      </c>
      <c r="BM985" s="207" t="s">
        <v>1660</v>
      </c>
    </row>
    <row r="986" spans="1:65" s="14" customFormat="1" ht="11.25">
      <c r="B986" s="219"/>
      <c r="C986" s="220"/>
      <c r="D986" s="211" t="s">
        <v>173</v>
      </c>
      <c r="E986" s="220"/>
      <c r="F986" s="222" t="s">
        <v>1661</v>
      </c>
      <c r="G986" s="220"/>
      <c r="H986" s="223">
        <v>29.956</v>
      </c>
      <c r="I986" s="220"/>
      <c r="J986" s="220"/>
      <c r="K986" s="220"/>
      <c r="L986" s="224"/>
      <c r="M986" s="225"/>
      <c r="N986" s="226"/>
      <c r="O986" s="226"/>
      <c r="P986" s="226"/>
      <c r="Q986" s="226"/>
      <c r="R986" s="226"/>
      <c r="S986" s="226"/>
      <c r="T986" s="227"/>
      <c r="AT986" s="228" t="s">
        <v>173</v>
      </c>
      <c r="AU986" s="228" t="s">
        <v>94</v>
      </c>
      <c r="AV986" s="14" t="s">
        <v>94</v>
      </c>
      <c r="AW986" s="14" t="s">
        <v>4</v>
      </c>
      <c r="AX986" s="14" t="s">
        <v>81</v>
      </c>
      <c r="AY986" s="228" t="s">
        <v>165</v>
      </c>
    </row>
    <row r="987" spans="1:65" s="2" customFormat="1" ht="24.2" customHeight="1">
      <c r="A987" s="31"/>
      <c r="B987" s="32"/>
      <c r="C987" s="196" t="s">
        <v>1662</v>
      </c>
      <c r="D987" s="196" t="s">
        <v>167</v>
      </c>
      <c r="E987" s="197" t="s">
        <v>1663</v>
      </c>
      <c r="F987" s="198" t="s">
        <v>1664</v>
      </c>
      <c r="G987" s="199" t="s">
        <v>170</v>
      </c>
      <c r="H987" s="200">
        <v>29.369</v>
      </c>
      <c r="I987" s="201">
        <v>0.88</v>
      </c>
      <c r="J987" s="201">
        <f>ROUND(I987*H987,2)</f>
        <v>25.84</v>
      </c>
      <c r="K987" s="202"/>
      <c r="L987" s="36"/>
      <c r="M987" s="203" t="s">
        <v>1</v>
      </c>
      <c r="N987" s="204" t="s">
        <v>39</v>
      </c>
      <c r="O987" s="205">
        <v>4.5010000000000001E-2</v>
      </c>
      <c r="P987" s="205">
        <f>O987*H987</f>
        <v>1.32189869</v>
      </c>
      <c r="Q987" s="205">
        <v>0</v>
      </c>
      <c r="R987" s="205">
        <f>Q987*H987</f>
        <v>0</v>
      </c>
      <c r="S987" s="205">
        <v>0</v>
      </c>
      <c r="T987" s="206">
        <f>S987*H987</f>
        <v>0</v>
      </c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R987" s="207" t="s">
        <v>257</v>
      </c>
      <c r="AT987" s="207" t="s">
        <v>167</v>
      </c>
      <c r="AU987" s="207" t="s">
        <v>94</v>
      </c>
      <c r="AY987" s="17" t="s">
        <v>165</v>
      </c>
      <c r="BE987" s="208">
        <f>IF(N987="základná",J987,0)</f>
        <v>0</v>
      </c>
      <c r="BF987" s="208">
        <f>IF(N987="znížená",J987,0)</f>
        <v>25.84</v>
      </c>
      <c r="BG987" s="208">
        <f>IF(N987="zákl. prenesená",J987,0)</f>
        <v>0</v>
      </c>
      <c r="BH987" s="208">
        <f>IF(N987="zníž. prenesená",J987,0)</f>
        <v>0</v>
      </c>
      <c r="BI987" s="208">
        <f>IF(N987="nulová",J987,0)</f>
        <v>0</v>
      </c>
      <c r="BJ987" s="17" t="s">
        <v>94</v>
      </c>
      <c r="BK987" s="208">
        <f>ROUND(I987*H987,2)</f>
        <v>25.84</v>
      </c>
      <c r="BL987" s="17" t="s">
        <v>257</v>
      </c>
      <c r="BM987" s="207" t="s">
        <v>1665</v>
      </c>
    </row>
    <row r="988" spans="1:65" s="2" customFormat="1" ht="24.2" customHeight="1">
      <c r="A988" s="31"/>
      <c r="B988" s="32"/>
      <c r="C988" s="243" t="s">
        <v>1666</v>
      </c>
      <c r="D988" s="243" t="s">
        <v>615</v>
      </c>
      <c r="E988" s="244" t="s">
        <v>1667</v>
      </c>
      <c r="F988" s="245" t="s">
        <v>1668</v>
      </c>
      <c r="G988" s="246" t="s">
        <v>170</v>
      </c>
      <c r="H988" s="247">
        <v>30.25</v>
      </c>
      <c r="I988" s="248">
        <v>0.56000000000000005</v>
      </c>
      <c r="J988" s="248">
        <f>ROUND(I988*H988,2)</f>
        <v>16.940000000000001</v>
      </c>
      <c r="K988" s="249"/>
      <c r="L988" s="250"/>
      <c r="M988" s="251" t="s">
        <v>1</v>
      </c>
      <c r="N988" s="252" t="s">
        <v>39</v>
      </c>
      <c r="O988" s="205">
        <v>0</v>
      </c>
      <c r="P988" s="205">
        <f>O988*H988</f>
        <v>0</v>
      </c>
      <c r="Q988" s="205">
        <v>8.0000000000000007E-5</v>
      </c>
      <c r="R988" s="205">
        <f>Q988*H988</f>
        <v>2.4200000000000003E-3</v>
      </c>
      <c r="S988" s="205">
        <v>0</v>
      </c>
      <c r="T988" s="206">
        <f>S988*H988</f>
        <v>0</v>
      </c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R988" s="207" t="s">
        <v>358</v>
      </c>
      <c r="AT988" s="207" t="s">
        <v>615</v>
      </c>
      <c r="AU988" s="207" t="s">
        <v>94</v>
      </c>
      <c r="AY988" s="17" t="s">
        <v>165</v>
      </c>
      <c r="BE988" s="208">
        <f>IF(N988="základná",J988,0)</f>
        <v>0</v>
      </c>
      <c r="BF988" s="208">
        <f>IF(N988="znížená",J988,0)</f>
        <v>16.940000000000001</v>
      </c>
      <c r="BG988" s="208">
        <f>IF(N988="zákl. prenesená",J988,0)</f>
        <v>0</v>
      </c>
      <c r="BH988" s="208">
        <f>IF(N988="zníž. prenesená",J988,0)</f>
        <v>0</v>
      </c>
      <c r="BI988" s="208">
        <f>IF(N988="nulová",J988,0)</f>
        <v>0</v>
      </c>
      <c r="BJ988" s="17" t="s">
        <v>94</v>
      </c>
      <c r="BK988" s="208">
        <f>ROUND(I988*H988,2)</f>
        <v>16.940000000000001</v>
      </c>
      <c r="BL988" s="17" t="s">
        <v>257</v>
      </c>
      <c r="BM988" s="207" t="s">
        <v>1669</v>
      </c>
    </row>
    <row r="989" spans="1:65" s="14" customFormat="1" ht="11.25">
      <c r="B989" s="219"/>
      <c r="C989" s="220"/>
      <c r="D989" s="211" t="s">
        <v>173</v>
      </c>
      <c r="E989" s="220"/>
      <c r="F989" s="222" t="s">
        <v>1670</v>
      </c>
      <c r="G989" s="220"/>
      <c r="H989" s="223">
        <v>30.25</v>
      </c>
      <c r="I989" s="220"/>
      <c r="J989" s="220"/>
      <c r="K989" s="220"/>
      <c r="L989" s="224"/>
      <c r="M989" s="225"/>
      <c r="N989" s="226"/>
      <c r="O989" s="226"/>
      <c r="P989" s="226"/>
      <c r="Q989" s="226"/>
      <c r="R989" s="226"/>
      <c r="S989" s="226"/>
      <c r="T989" s="227"/>
      <c r="AT989" s="228" t="s">
        <v>173</v>
      </c>
      <c r="AU989" s="228" t="s">
        <v>94</v>
      </c>
      <c r="AV989" s="14" t="s">
        <v>94</v>
      </c>
      <c r="AW989" s="14" t="s">
        <v>4</v>
      </c>
      <c r="AX989" s="14" t="s">
        <v>81</v>
      </c>
      <c r="AY989" s="228" t="s">
        <v>165</v>
      </c>
    </row>
    <row r="990" spans="1:65" s="2" customFormat="1" ht="24.2" customHeight="1">
      <c r="A990" s="31"/>
      <c r="B990" s="32"/>
      <c r="C990" s="196" t="s">
        <v>1671</v>
      </c>
      <c r="D990" s="196" t="s">
        <v>167</v>
      </c>
      <c r="E990" s="197" t="s">
        <v>1672</v>
      </c>
      <c r="F990" s="198" t="s">
        <v>1673</v>
      </c>
      <c r="G990" s="199" t="s">
        <v>631</v>
      </c>
      <c r="H990" s="200">
        <v>100.991</v>
      </c>
      <c r="I990" s="201">
        <v>1.05</v>
      </c>
      <c r="J990" s="201">
        <f>ROUND(I990*H990,2)</f>
        <v>106.04</v>
      </c>
      <c r="K990" s="202"/>
      <c r="L990" s="36"/>
      <c r="M990" s="203" t="s">
        <v>1</v>
      </c>
      <c r="N990" s="204" t="s">
        <v>39</v>
      </c>
      <c r="O990" s="205">
        <v>0</v>
      </c>
      <c r="P990" s="205">
        <f>O990*H990</f>
        <v>0</v>
      </c>
      <c r="Q990" s="205">
        <v>0</v>
      </c>
      <c r="R990" s="205">
        <f>Q990*H990</f>
        <v>0</v>
      </c>
      <c r="S990" s="205">
        <v>0</v>
      </c>
      <c r="T990" s="206">
        <f>S990*H990</f>
        <v>0</v>
      </c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R990" s="207" t="s">
        <v>257</v>
      </c>
      <c r="AT990" s="207" t="s">
        <v>167</v>
      </c>
      <c r="AU990" s="207" t="s">
        <v>94</v>
      </c>
      <c r="AY990" s="17" t="s">
        <v>165</v>
      </c>
      <c r="BE990" s="208">
        <f>IF(N990="základná",J990,0)</f>
        <v>0</v>
      </c>
      <c r="BF990" s="208">
        <f>IF(N990="znížená",J990,0)</f>
        <v>106.04</v>
      </c>
      <c r="BG990" s="208">
        <f>IF(N990="zákl. prenesená",J990,0)</f>
        <v>0</v>
      </c>
      <c r="BH990" s="208">
        <f>IF(N990="zníž. prenesená",J990,0)</f>
        <v>0</v>
      </c>
      <c r="BI990" s="208">
        <f>IF(N990="nulová",J990,0)</f>
        <v>0</v>
      </c>
      <c r="BJ990" s="17" t="s">
        <v>94</v>
      </c>
      <c r="BK990" s="208">
        <f>ROUND(I990*H990,2)</f>
        <v>106.04</v>
      </c>
      <c r="BL990" s="17" t="s">
        <v>257</v>
      </c>
      <c r="BM990" s="207" t="s">
        <v>1674</v>
      </c>
    </row>
    <row r="991" spans="1:65" s="12" customFormat="1" ht="22.9" customHeight="1">
      <c r="B991" s="181"/>
      <c r="C991" s="182"/>
      <c r="D991" s="183" t="s">
        <v>72</v>
      </c>
      <c r="E991" s="194" t="s">
        <v>1675</v>
      </c>
      <c r="F991" s="194" t="s">
        <v>1676</v>
      </c>
      <c r="G991" s="182"/>
      <c r="H991" s="182"/>
      <c r="I991" s="182"/>
      <c r="J991" s="195">
        <f>BK991</f>
        <v>4084.8799999999997</v>
      </c>
      <c r="K991" s="182"/>
      <c r="L991" s="186"/>
      <c r="M991" s="187"/>
      <c r="N991" s="188"/>
      <c r="O991" s="188"/>
      <c r="P991" s="189">
        <f>SUM(P992:P1004)</f>
        <v>80.453163000000004</v>
      </c>
      <c r="Q991" s="188"/>
      <c r="R991" s="189">
        <f>SUM(R992:R1004)</f>
        <v>1.30153026</v>
      </c>
      <c r="S991" s="188"/>
      <c r="T991" s="190">
        <f>SUM(T992:T1004)</f>
        <v>0</v>
      </c>
      <c r="AR991" s="191" t="s">
        <v>94</v>
      </c>
      <c r="AT991" s="192" t="s">
        <v>72</v>
      </c>
      <c r="AU991" s="192" t="s">
        <v>81</v>
      </c>
      <c r="AY991" s="191" t="s">
        <v>165</v>
      </c>
      <c r="BK991" s="193">
        <f>SUM(BK992:BK1004)</f>
        <v>4084.8799999999997</v>
      </c>
    </row>
    <row r="992" spans="1:65" s="2" customFormat="1" ht="33" customHeight="1">
      <c r="A992" s="31"/>
      <c r="B992" s="32"/>
      <c r="C992" s="196" t="s">
        <v>1677</v>
      </c>
      <c r="D992" s="196" t="s">
        <v>167</v>
      </c>
      <c r="E992" s="197" t="s">
        <v>1678</v>
      </c>
      <c r="F992" s="198" t="s">
        <v>1679</v>
      </c>
      <c r="G992" s="199" t="s">
        <v>170</v>
      </c>
      <c r="H992" s="200">
        <v>83.027000000000001</v>
      </c>
      <c r="I992" s="201">
        <v>24.97</v>
      </c>
      <c r="J992" s="201">
        <f>ROUND(I992*H992,2)</f>
        <v>2073.1799999999998</v>
      </c>
      <c r="K992" s="202"/>
      <c r="L992" s="36"/>
      <c r="M992" s="203" t="s">
        <v>1</v>
      </c>
      <c r="N992" s="204" t="s">
        <v>39</v>
      </c>
      <c r="O992" s="205">
        <v>0.96899999999999997</v>
      </c>
      <c r="P992" s="205">
        <f>O992*H992</f>
        <v>80.453163000000004</v>
      </c>
      <c r="Q992" s="205">
        <v>2.7799999999999999E-3</v>
      </c>
      <c r="R992" s="205">
        <f>Q992*H992</f>
        <v>0.23081505999999999</v>
      </c>
      <c r="S992" s="205">
        <v>0</v>
      </c>
      <c r="T992" s="206">
        <f>S992*H992</f>
        <v>0</v>
      </c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R992" s="207" t="s">
        <v>257</v>
      </c>
      <c r="AT992" s="207" t="s">
        <v>167</v>
      </c>
      <c r="AU992" s="207" t="s">
        <v>94</v>
      </c>
      <c r="AY992" s="17" t="s">
        <v>165</v>
      </c>
      <c r="BE992" s="208">
        <f>IF(N992="základná",J992,0)</f>
        <v>0</v>
      </c>
      <c r="BF992" s="208">
        <f>IF(N992="znížená",J992,0)</f>
        <v>2073.1799999999998</v>
      </c>
      <c r="BG992" s="208">
        <f>IF(N992="zákl. prenesená",J992,0)</f>
        <v>0</v>
      </c>
      <c r="BH992" s="208">
        <f>IF(N992="zníž. prenesená",J992,0)</f>
        <v>0</v>
      </c>
      <c r="BI992" s="208">
        <f>IF(N992="nulová",J992,0)</f>
        <v>0</v>
      </c>
      <c r="BJ992" s="17" t="s">
        <v>94</v>
      </c>
      <c r="BK992" s="208">
        <f>ROUND(I992*H992,2)</f>
        <v>2073.1799999999998</v>
      </c>
      <c r="BL992" s="17" t="s">
        <v>257</v>
      </c>
      <c r="BM992" s="207" t="s">
        <v>1680</v>
      </c>
    </row>
    <row r="993" spans="1:65" s="13" customFormat="1" ht="11.25">
      <c r="B993" s="209"/>
      <c r="C993" s="210"/>
      <c r="D993" s="211" t="s">
        <v>173</v>
      </c>
      <c r="E993" s="212" t="s">
        <v>1</v>
      </c>
      <c r="F993" s="213" t="s">
        <v>292</v>
      </c>
      <c r="G993" s="210"/>
      <c r="H993" s="212" t="s">
        <v>1</v>
      </c>
      <c r="I993" s="210"/>
      <c r="J993" s="210"/>
      <c r="K993" s="210"/>
      <c r="L993" s="214"/>
      <c r="M993" s="215"/>
      <c r="N993" s="216"/>
      <c r="O993" s="216"/>
      <c r="P993" s="216"/>
      <c r="Q993" s="216"/>
      <c r="R993" s="216"/>
      <c r="S993" s="216"/>
      <c r="T993" s="217"/>
      <c r="AT993" s="218" t="s">
        <v>173</v>
      </c>
      <c r="AU993" s="218" t="s">
        <v>94</v>
      </c>
      <c r="AV993" s="13" t="s">
        <v>81</v>
      </c>
      <c r="AW993" s="13" t="s">
        <v>29</v>
      </c>
      <c r="AX993" s="13" t="s">
        <v>73</v>
      </c>
      <c r="AY993" s="218" t="s">
        <v>165</v>
      </c>
    </row>
    <row r="994" spans="1:65" s="14" customFormat="1" ht="33.75">
      <c r="B994" s="219"/>
      <c r="C994" s="220"/>
      <c r="D994" s="211" t="s">
        <v>173</v>
      </c>
      <c r="E994" s="221" t="s">
        <v>1</v>
      </c>
      <c r="F994" s="222" t="s">
        <v>775</v>
      </c>
      <c r="G994" s="220"/>
      <c r="H994" s="223">
        <v>49.518000000000001</v>
      </c>
      <c r="I994" s="220"/>
      <c r="J994" s="220"/>
      <c r="K994" s="220"/>
      <c r="L994" s="224"/>
      <c r="M994" s="225"/>
      <c r="N994" s="226"/>
      <c r="O994" s="226"/>
      <c r="P994" s="226"/>
      <c r="Q994" s="226"/>
      <c r="R994" s="226"/>
      <c r="S994" s="226"/>
      <c r="T994" s="227"/>
      <c r="AT994" s="228" t="s">
        <v>173</v>
      </c>
      <c r="AU994" s="228" t="s">
        <v>94</v>
      </c>
      <c r="AV994" s="14" t="s">
        <v>94</v>
      </c>
      <c r="AW994" s="14" t="s">
        <v>29</v>
      </c>
      <c r="AX994" s="14" t="s">
        <v>73</v>
      </c>
      <c r="AY994" s="228" t="s">
        <v>165</v>
      </c>
    </row>
    <row r="995" spans="1:65" s="13" customFormat="1" ht="11.25">
      <c r="B995" s="209"/>
      <c r="C995" s="210"/>
      <c r="D995" s="211" t="s">
        <v>173</v>
      </c>
      <c r="E995" s="212" t="s">
        <v>1</v>
      </c>
      <c r="F995" s="213" t="s">
        <v>776</v>
      </c>
      <c r="G995" s="210"/>
      <c r="H995" s="212" t="s">
        <v>1</v>
      </c>
      <c r="I995" s="210"/>
      <c r="J995" s="210"/>
      <c r="K995" s="210"/>
      <c r="L995" s="214"/>
      <c r="M995" s="215"/>
      <c r="N995" s="216"/>
      <c r="O995" s="216"/>
      <c r="P995" s="216"/>
      <c r="Q995" s="216"/>
      <c r="R995" s="216"/>
      <c r="S995" s="216"/>
      <c r="T995" s="217"/>
      <c r="AT995" s="218" t="s">
        <v>173</v>
      </c>
      <c r="AU995" s="218" t="s">
        <v>94</v>
      </c>
      <c r="AV995" s="13" t="s">
        <v>81</v>
      </c>
      <c r="AW995" s="13" t="s">
        <v>29</v>
      </c>
      <c r="AX995" s="13" t="s">
        <v>73</v>
      </c>
      <c r="AY995" s="218" t="s">
        <v>165</v>
      </c>
    </row>
    <row r="996" spans="1:65" s="14" customFormat="1" ht="11.25">
      <c r="B996" s="219"/>
      <c r="C996" s="220"/>
      <c r="D996" s="211" t="s">
        <v>173</v>
      </c>
      <c r="E996" s="221" t="s">
        <v>1</v>
      </c>
      <c r="F996" s="222" t="s">
        <v>777</v>
      </c>
      <c r="G996" s="220"/>
      <c r="H996" s="223">
        <v>16.884</v>
      </c>
      <c r="I996" s="220"/>
      <c r="J996" s="220"/>
      <c r="K996" s="220"/>
      <c r="L996" s="224"/>
      <c r="M996" s="225"/>
      <c r="N996" s="226"/>
      <c r="O996" s="226"/>
      <c r="P996" s="226"/>
      <c r="Q996" s="226"/>
      <c r="R996" s="226"/>
      <c r="S996" s="226"/>
      <c r="T996" s="227"/>
      <c r="AT996" s="228" t="s">
        <v>173</v>
      </c>
      <c r="AU996" s="228" t="s">
        <v>94</v>
      </c>
      <c r="AV996" s="14" t="s">
        <v>94</v>
      </c>
      <c r="AW996" s="14" t="s">
        <v>29</v>
      </c>
      <c r="AX996" s="14" t="s">
        <v>73</v>
      </c>
      <c r="AY996" s="228" t="s">
        <v>165</v>
      </c>
    </row>
    <row r="997" spans="1:65" s="13" customFormat="1" ht="11.25">
      <c r="B997" s="209"/>
      <c r="C997" s="210"/>
      <c r="D997" s="211" t="s">
        <v>173</v>
      </c>
      <c r="E997" s="212" t="s">
        <v>1</v>
      </c>
      <c r="F997" s="213" t="s">
        <v>253</v>
      </c>
      <c r="G997" s="210"/>
      <c r="H997" s="212" t="s">
        <v>1</v>
      </c>
      <c r="I997" s="210"/>
      <c r="J997" s="210"/>
      <c r="K997" s="210"/>
      <c r="L997" s="214"/>
      <c r="M997" s="215"/>
      <c r="N997" s="216"/>
      <c r="O997" s="216"/>
      <c r="P997" s="216"/>
      <c r="Q997" s="216"/>
      <c r="R997" s="216"/>
      <c r="S997" s="216"/>
      <c r="T997" s="217"/>
      <c r="AT997" s="218" t="s">
        <v>173</v>
      </c>
      <c r="AU997" s="218" t="s">
        <v>94</v>
      </c>
      <c r="AV997" s="13" t="s">
        <v>81</v>
      </c>
      <c r="AW997" s="13" t="s">
        <v>29</v>
      </c>
      <c r="AX997" s="13" t="s">
        <v>73</v>
      </c>
      <c r="AY997" s="218" t="s">
        <v>165</v>
      </c>
    </row>
    <row r="998" spans="1:65" s="14" customFormat="1" ht="11.25">
      <c r="B998" s="219"/>
      <c r="C998" s="220"/>
      <c r="D998" s="211" t="s">
        <v>173</v>
      </c>
      <c r="E998" s="221" t="s">
        <v>1</v>
      </c>
      <c r="F998" s="222" t="s">
        <v>780</v>
      </c>
      <c r="G998" s="220"/>
      <c r="H998" s="223">
        <v>11.781000000000001</v>
      </c>
      <c r="I998" s="220"/>
      <c r="J998" s="220"/>
      <c r="K998" s="220"/>
      <c r="L998" s="224"/>
      <c r="M998" s="225"/>
      <c r="N998" s="226"/>
      <c r="O998" s="226"/>
      <c r="P998" s="226"/>
      <c r="Q998" s="226"/>
      <c r="R998" s="226"/>
      <c r="S998" s="226"/>
      <c r="T998" s="227"/>
      <c r="AT998" s="228" t="s">
        <v>173</v>
      </c>
      <c r="AU998" s="228" t="s">
        <v>94</v>
      </c>
      <c r="AV998" s="14" t="s">
        <v>94</v>
      </c>
      <c r="AW998" s="14" t="s">
        <v>29</v>
      </c>
      <c r="AX998" s="14" t="s">
        <v>73</v>
      </c>
      <c r="AY998" s="228" t="s">
        <v>165</v>
      </c>
    </row>
    <row r="999" spans="1:65" s="13" customFormat="1" ht="11.25">
      <c r="B999" s="209"/>
      <c r="C999" s="210"/>
      <c r="D999" s="211" t="s">
        <v>173</v>
      </c>
      <c r="E999" s="212" t="s">
        <v>1</v>
      </c>
      <c r="F999" s="213" t="s">
        <v>781</v>
      </c>
      <c r="G999" s="210"/>
      <c r="H999" s="212" t="s">
        <v>1</v>
      </c>
      <c r="I999" s="210"/>
      <c r="J999" s="210"/>
      <c r="K999" s="210"/>
      <c r="L999" s="214"/>
      <c r="M999" s="215"/>
      <c r="N999" s="216"/>
      <c r="O999" s="216"/>
      <c r="P999" s="216"/>
      <c r="Q999" s="216"/>
      <c r="R999" s="216"/>
      <c r="S999" s="216"/>
      <c r="T999" s="217"/>
      <c r="AT999" s="218" t="s">
        <v>173</v>
      </c>
      <c r="AU999" s="218" t="s">
        <v>94</v>
      </c>
      <c r="AV999" s="13" t="s">
        <v>81</v>
      </c>
      <c r="AW999" s="13" t="s">
        <v>29</v>
      </c>
      <c r="AX999" s="13" t="s">
        <v>73</v>
      </c>
      <c r="AY999" s="218" t="s">
        <v>165</v>
      </c>
    </row>
    <row r="1000" spans="1:65" s="14" customFormat="1" ht="11.25">
      <c r="B1000" s="219"/>
      <c r="C1000" s="220"/>
      <c r="D1000" s="211" t="s">
        <v>173</v>
      </c>
      <c r="E1000" s="221" t="s">
        <v>1</v>
      </c>
      <c r="F1000" s="222" t="s">
        <v>782</v>
      </c>
      <c r="G1000" s="220"/>
      <c r="H1000" s="223">
        <v>4.8440000000000003</v>
      </c>
      <c r="I1000" s="220"/>
      <c r="J1000" s="220"/>
      <c r="K1000" s="220"/>
      <c r="L1000" s="224"/>
      <c r="M1000" s="225"/>
      <c r="N1000" s="226"/>
      <c r="O1000" s="226"/>
      <c r="P1000" s="226"/>
      <c r="Q1000" s="226"/>
      <c r="R1000" s="226"/>
      <c r="S1000" s="226"/>
      <c r="T1000" s="227"/>
      <c r="AT1000" s="228" t="s">
        <v>173</v>
      </c>
      <c r="AU1000" s="228" t="s">
        <v>94</v>
      </c>
      <c r="AV1000" s="14" t="s">
        <v>94</v>
      </c>
      <c r="AW1000" s="14" t="s">
        <v>29</v>
      </c>
      <c r="AX1000" s="14" t="s">
        <v>73</v>
      </c>
      <c r="AY1000" s="228" t="s">
        <v>165</v>
      </c>
    </row>
    <row r="1001" spans="1:65" s="15" customFormat="1" ht="11.25">
      <c r="B1001" s="229"/>
      <c r="C1001" s="230"/>
      <c r="D1001" s="211" t="s">
        <v>173</v>
      </c>
      <c r="E1001" s="231" t="s">
        <v>1</v>
      </c>
      <c r="F1001" s="232" t="s">
        <v>176</v>
      </c>
      <c r="G1001" s="230"/>
      <c r="H1001" s="233">
        <v>83.027000000000001</v>
      </c>
      <c r="I1001" s="230"/>
      <c r="J1001" s="230"/>
      <c r="K1001" s="230"/>
      <c r="L1001" s="234"/>
      <c r="M1001" s="235"/>
      <c r="N1001" s="236"/>
      <c r="O1001" s="236"/>
      <c r="P1001" s="236"/>
      <c r="Q1001" s="236"/>
      <c r="R1001" s="236"/>
      <c r="S1001" s="236"/>
      <c r="T1001" s="237"/>
      <c r="AT1001" s="238" t="s">
        <v>173</v>
      </c>
      <c r="AU1001" s="238" t="s">
        <v>94</v>
      </c>
      <c r="AV1001" s="15" t="s">
        <v>171</v>
      </c>
      <c r="AW1001" s="15" t="s">
        <v>29</v>
      </c>
      <c r="AX1001" s="15" t="s">
        <v>81</v>
      </c>
      <c r="AY1001" s="238" t="s">
        <v>165</v>
      </c>
    </row>
    <row r="1002" spans="1:65" s="2" customFormat="1" ht="24.2" customHeight="1">
      <c r="A1002" s="31"/>
      <c r="B1002" s="32"/>
      <c r="C1002" s="243" t="s">
        <v>1681</v>
      </c>
      <c r="D1002" s="243" t="s">
        <v>615</v>
      </c>
      <c r="E1002" s="244" t="s">
        <v>1682</v>
      </c>
      <c r="F1002" s="245" t="s">
        <v>1683</v>
      </c>
      <c r="G1002" s="246" t="s">
        <v>170</v>
      </c>
      <c r="H1002" s="247">
        <v>86.347999999999999</v>
      </c>
      <c r="I1002" s="248">
        <v>22.37</v>
      </c>
      <c r="J1002" s="248">
        <f>ROUND(I1002*H1002,2)</f>
        <v>1931.6</v>
      </c>
      <c r="K1002" s="249"/>
      <c r="L1002" s="250"/>
      <c r="M1002" s="251" t="s">
        <v>1</v>
      </c>
      <c r="N1002" s="252" t="s">
        <v>39</v>
      </c>
      <c r="O1002" s="205">
        <v>0</v>
      </c>
      <c r="P1002" s="205">
        <f>O1002*H1002</f>
        <v>0</v>
      </c>
      <c r="Q1002" s="205">
        <v>1.24E-2</v>
      </c>
      <c r="R1002" s="205">
        <f>Q1002*H1002</f>
        <v>1.0707152</v>
      </c>
      <c r="S1002" s="205">
        <v>0</v>
      </c>
      <c r="T1002" s="206">
        <f>S1002*H1002</f>
        <v>0</v>
      </c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R1002" s="207" t="s">
        <v>358</v>
      </c>
      <c r="AT1002" s="207" t="s">
        <v>615</v>
      </c>
      <c r="AU1002" s="207" t="s">
        <v>94</v>
      </c>
      <c r="AY1002" s="17" t="s">
        <v>165</v>
      </c>
      <c r="BE1002" s="208">
        <f>IF(N1002="základná",J1002,0)</f>
        <v>0</v>
      </c>
      <c r="BF1002" s="208">
        <f>IF(N1002="znížená",J1002,0)</f>
        <v>1931.6</v>
      </c>
      <c r="BG1002" s="208">
        <f>IF(N1002="zákl. prenesená",J1002,0)</f>
        <v>0</v>
      </c>
      <c r="BH1002" s="208">
        <f>IF(N1002="zníž. prenesená",J1002,0)</f>
        <v>0</v>
      </c>
      <c r="BI1002" s="208">
        <f>IF(N1002="nulová",J1002,0)</f>
        <v>0</v>
      </c>
      <c r="BJ1002" s="17" t="s">
        <v>94</v>
      </c>
      <c r="BK1002" s="208">
        <f>ROUND(I1002*H1002,2)</f>
        <v>1931.6</v>
      </c>
      <c r="BL1002" s="17" t="s">
        <v>257</v>
      </c>
      <c r="BM1002" s="207" t="s">
        <v>1684</v>
      </c>
    </row>
    <row r="1003" spans="1:65" s="14" customFormat="1" ht="11.25">
      <c r="B1003" s="219"/>
      <c r="C1003" s="220"/>
      <c r="D1003" s="211" t="s">
        <v>173</v>
      </c>
      <c r="E1003" s="220"/>
      <c r="F1003" s="222" t="s">
        <v>1685</v>
      </c>
      <c r="G1003" s="220"/>
      <c r="H1003" s="223">
        <v>86.347999999999999</v>
      </c>
      <c r="I1003" s="220"/>
      <c r="J1003" s="220"/>
      <c r="K1003" s="220"/>
      <c r="L1003" s="224"/>
      <c r="M1003" s="225"/>
      <c r="N1003" s="226"/>
      <c r="O1003" s="226"/>
      <c r="P1003" s="226"/>
      <c r="Q1003" s="226"/>
      <c r="R1003" s="226"/>
      <c r="S1003" s="226"/>
      <c r="T1003" s="227"/>
      <c r="AT1003" s="228" t="s">
        <v>173</v>
      </c>
      <c r="AU1003" s="228" t="s">
        <v>94</v>
      </c>
      <c r="AV1003" s="14" t="s">
        <v>94</v>
      </c>
      <c r="AW1003" s="14" t="s">
        <v>4</v>
      </c>
      <c r="AX1003" s="14" t="s">
        <v>81</v>
      </c>
      <c r="AY1003" s="228" t="s">
        <v>165</v>
      </c>
    </row>
    <row r="1004" spans="1:65" s="2" customFormat="1" ht="24.2" customHeight="1">
      <c r="A1004" s="31"/>
      <c r="B1004" s="32"/>
      <c r="C1004" s="196" t="s">
        <v>1686</v>
      </c>
      <c r="D1004" s="196" t="s">
        <v>167</v>
      </c>
      <c r="E1004" s="197" t="s">
        <v>1687</v>
      </c>
      <c r="F1004" s="198" t="s">
        <v>1688</v>
      </c>
      <c r="G1004" s="199" t="s">
        <v>631</v>
      </c>
      <c r="H1004" s="200">
        <v>40.048000000000002</v>
      </c>
      <c r="I1004" s="201">
        <v>2</v>
      </c>
      <c r="J1004" s="201">
        <f>ROUND(I1004*H1004,2)</f>
        <v>80.099999999999994</v>
      </c>
      <c r="K1004" s="202"/>
      <c r="L1004" s="36"/>
      <c r="M1004" s="203" t="s">
        <v>1</v>
      </c>
      <c r="N1004" s="204" t="s">
        <v>39</v>
      </c>
      <c r="O1004" s="205">
        <v>0</v>
      </c>
      <c r="P1004" s="205">
        <f>O1004*H1004</f>
        <v>0</v>
      </c>
      <c r="Q1004" s="205">
        <v>0</v>
      </c>
      <c r="R1004" s="205">
        <f>Q1004*H1004</f>
        <v>0</v>
      </c>
      <c r="S1004" s="205">
        <v>0</v>
      </c>
      <c r="T1004" s="206">
        <f>S1004*H1004</f>
        <v>0</v>
      </c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R1004" s="207" t="s">
        <v>257</v>
      </c>
      <c r="AT1004" s="207" t="s">
        <v>167</v>
      </c>
      <c r="AU1004" s="207" t="s">
        <v>94</v>
      </c>
      <c r="AY1004" s="17" t="s">
        <v>165</v>
      </c>
      <c r="BE1004" s="208">
        <f>IF(N1004="základná",J1004,0)</f>
        <v>0</v>
      </c>
      <c r="BF1004" s="208">
        <f>IF(N1004="znížená",J1004,0)</f>
        <v>80.099999999999994</v>
      </c>
      <c r="BG1004" s="208">
        <f>IF(N1004="zákl. prenesená",J1004,0)</f>
        <v>0</v>
      </c>
      <c r="BH1004" s="208">
        <f>IF(N1004="zníž. prenesená",J1004,0)</f>
        <v>0</v>
      </c>
      <c r="BI1004" s="208">
        <f>IF(N1004="nulová",J1004,0)</f>
        <v>0</v>
      </c>
      <c r="BJ1004" s="17" t="s">
        <v>94</v>
      </c>
      <c r="BK1004" s="208">
        <f>ROUND(I1004*H1004,2)</f>
        <v>80.099999999999994</v>
      </c>
      <c r="BL1004" s="17" t="s">
        <v>257</v>
      </c>
      <c r="BM1004" s="207" t="s">
        <v>1689</v>
      </c>
    </row>
    <row r="1005" spans="1:65" s="12" customFormat="1" ht="22.9" customHeight="1">
      <c r="B1005" s="181"/>
      <c r="C1005" s="182"/>
      <c r="D1005" s="183" t="s">
        <v>72</v>
      </c>
      <c r="E1005" s="194" t="s">
        <v>1690</v>
      </c>
      <c r="F1005" s="194" t="s">
        <v>1691</v>
      </c>
      <c r="G1005" s="182"/>
      <c r="H1005" s="182"/>
      <c r="I1005" s="182"/>
      <c r="J1005" s="195">
        <f>BK1005</f>
        <v>81.040000000000006</v>
      </c>
      <c r="K1005" s="182"/>
      <c r="L1005" s="186"/>
      <c r="M1005" s="187"/>
      <c r="N1005" s="188"/>
      <c r="O1005" s="188"/>
      <c r="P1005" s="189">
        <f>SUM(P1006:P1009)</f>
        <v>3.0901649999999998</v>
      </c>
      <c r="Q1005" s="188"/>
      <c r="R1005" s="189">
        <f>SUM(R1006:R1009)</f>
        <v>1.8657600000000002E-3</v>
      </c>
      <c r="S1005" s="188"/>
      <c r="T1005" s="190">
        <f>SUM(T1006:T1009)</f>
        <v>0</v>
      </c>
      <c r="AR1005" s="191" t="s">
        <v>94</v>
      </c>
      <c r="AT1005" s="192" t="s">
        <v>72</v>
      </c>
      <c r="AU1005" s="192" t="s">
        <v>81</v>
      </c>
      <c r="AY1005" s="191" t="s">
        <v>165</v>
      </c>
      <c r="BK1005" s="193">
        <f>SUM(BK1006:BK1009)</f>
        <v>81.040000000000006</v>
      </c>
    </row>
    <row r="1006" spans="1:65" s="2" customFormat="1" ht="24.2" customHeight="1">
      <c r="A1006" s="31"/>
      <c r="B1006" s="32"/>
      <c r="C1006" s="196" t="s">
        <v>1692</v>
      </c>
      <c r="D1006" s="196" t="s">
        <v>167</v>
      </c>
      <c r="E1006" s="197" t="s">
        <v>1693</v>
      </c>
      <c r="F1006" s="198" t="s">
        <v>1694</v>
      </c>
      <c r="G1006" s="199" t="s">
        <v>170</v>
      </c>
      <c r="H1006" s="200">
        <v>11.661</v>
      </c>
      <c r="I1006" s="201">
        <v>6.95</v>
      </c>
      <c r="J1006" s="201">
        <f>ROUND(I1006*H1006,2)</f>
        <v>81.040000000000006</v>
      </c>
      <c r="K1006" s="202"/>
      <c r="L1006" s="36"/>
      <c r="M1006" s="203" t="s">
        <v>1</v>
      </c>
      <c r="N1006" s="204" t="s">
        <v>39</v>
      </c>
      <c r="O1006" s="205">
        <v>0.26500000000000001</v>
      </c>
      <c r="P1006" s="205">
        <f>O1006*H1006</f>
        <v>3.0901649999999998</v>
      </c>
      <c r="Q1006" s="205">
        <v>1.6000000000000001E-4</v>
      </c>
      <c r="R1006" s="205">
        <f>Q1006*H1006</f>
        <v>1.8657600000000002E-3</v>
      </c>
      <c r="S1006" s="205">
        <v>0</v>
      </c>
      <c r="T1006" s="206">
        <f>S1006*H1006</f>
        <v>0</v>
      </c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R1006" s="207" t="s">
        <v>257</v>
      </c>
      <c r="AT1006" s="207" t="s">
        <v>167</v>
      </c>
      <c r="AU1006" s="207" t="s">
        <v>94</v>
      </c>
      <c r="AY1006" s="17" t="s">
        <v>165</v>
      </c>
      <c r="BE1006" s="208">
        <f>IF(N1006="základná",J1006,0)</f>
        <v>0</v>
      </c>
      <c r="BF1006" s="208">
        <f>IF(N1006="znížená",J1006,0)</f>
        <v>81.040000000000006</v>
      </c>
      <c r="BG1006" s="208">
        <f>IF(N1006="zákl. prenesená",J1006,0)</f>
        <v>0</v>
      </c>
      <c r="BH1006" s="208">
        <f>IF(N1006="zníž. prenesená",J1006,0)</f>
        <v>0</v>
      </c>
      <c r="BI1006" s="208">
        <f>IF(N1006="nulová",J1006,0)</f>
        <v>0</v>
      </c>
      <c r="BJ1006" s="17" t="s">
        <v>94</v>
      </c>
      <c r="BK1006" s="208">
        <f>ROUND(I1006*H1006,2)</f>
        <v>81.040000000000006</v>
      </c>
      <c r="BL1006" s="17" t="s">
        <v>257</v>
      </c>
      <c r="BM1006" s="207" t="s">
        <v>1695</v>
      </c>
    </row>
    <row r="1007" spans="1:65" s="13" customFormat="1" ht="11.25">
      <c r="B1007" s="209"/>
      <c r="C1007" s="210"/>
      <c r="D1007" s="211" t="s">
        <v>173</v>
      </c>
      <c r="E1007" s="212" t="s">
        <v>1</v>
      </c>
      <c r="F1007" s="213" t="s">
        <v>1696</v>
      </c>
      <c r="G1007" s="210"/>
      <c r="H1007" s="212" t="s">
        <v>1</v>
      </c>
      <c r="I1007" s="210"/>
      <c r="J1007" s="210"/>
      <c r="K1007" s="210"/>
      <c r="L1007" s="214"/>
      <c r="M1007" s="215"/>
      <c r="N1007" s="216"/>
      <c r="O1007" s="216"/>
      <c r="P1007" s="216"/>
      <c r="Q1007" s="216"/>
      <c r="R1007" s="216"/>
      <c r="S1007" s="216"/>
      <c r="T1007" s="217"/>
      <c r="AT1007" s="218" t="s">
        <v>173</v>
      </c>
      <c r="AU1007" s="218" t="s">
        <v>94</v>
      </c>
      <c r="AV1007" s="13" t="s">
        <v>81</v>
      </c>
      <c r="AW1007" s="13" t="s">
        <v>29</v>
      </c>
      <c r="AX1007" s="13" t="s">
        <v>73</v>
      </c>
      <c r="AY1007" s="218" t="s">
        <v>165</v>
      </c>
    </row>
    <row r="1008" spans="1:65" s="14" customFormat="1" ht="11.25">
      <c r="B1008" s="219"/>
      <c r="C1008" s="220"/>
      <c r="D1008" s="211" t="s">
        <v>173</v>
      </c>
      <c r="E1008" s="221" t="s">
        <v>1</v>
      </c>
      <c r="F1008" s="222" t="s">
        <v>1697</v>
      </c>
      <c r="G1008" s="220"/>
      <c r="H1008" s="223">
        <v>11.661</v>
      </c>
      <c r="I1008" s="220"/>
      <c r="J1008" s="220"/>
      <c r="K1008" s="220"/>
      <c r="L1008" s="224"/>
      <c r="M1008" s="225"/>
      <c r="N1008" s="226"/>
      <c r="O1008" s="226"/>
      <c r="P1008" s="226"/>
      <c r="Q1008" s="226"/>
      <c r="R1008" s="226"/>
      <c r="S1008" s="226"/>
      <c r="T1008" s="227"/>
      <c r="AT1008" s="228" t="s">
        <v>173</v>
      </c>
      <c r="AU1008" s="228" t="s">
        <v>94</v>
      </c>
      <c r="AV1008" s="14" t="s">
        <v>94</v>
      </c>
      <c r="AW1008" s="14" t="s">
        <v>29</v>
      </c>
      <c r="AX1008" s="14" t="s">
        <v>73</v>
      </c>
      <c r="AY1008" s="228" t="s">
        <v>165</v>
      </c>
    </row>
    <row r="1009" spans="1:65" s="15" customFormat="1" ht="11.25">
      <c r="B1009" s="229"/>
      <c r="C1009" s="230"/>
      <c r="D1009" s="211" t="s">
        <v>173</v>
      </c>
      <c r="E1009" s="231" t="s">
        <v>1</v>
      </c>
      <c r="F1009" s="232" t="s">
        <v>176</v>
      </c>
      <c r="G1009" s="230"/>
      <c r="H1009" s="233">
        <v>11.661</v>
      </c>
      <c r="I1009" s="230"/>
      <c r="J1009" s="230"/>
      <c r="K1009" s="230"/>
      <c r="L1009" s="234"/>
      <c r="M1009" s="235"/>
      <c r="N1009" s="236"/>
      <c r="O1009" s="236"/>
      <c r="P1009" s="236"/>
      <c r="Q1009" s="236"/>
      <c r="R1009" s="236"/>
      <c r="S1009" s="236"/>
      <c r="T1009" s="237"/>
      <c r="AT1009" s="238" t="s">
        <v>173</v>
      </c>
      <c r="AU1009" s="238" t="s">
        <v>94</v>
      </c>
      <c r="AV1009" s="15" t="s">
        <v>171</v>
      </c>
      <c r="AW1009" s="15" t="s">
        <v>29</v>
      </c>
      <c r="AX1009" s="15" t="s">
        <v>81</v>
      </c>
      <c r="AY1009" s="238" t="s">
        <v>165</v>
      </c>
    </row>
    <row r="1010" spans="1:65" s="12" customFormat="1" ht="22.9" customHeight="1">
      <c r="B1010" s="181"/>
      <c r="C1010" s="182"/>
      <c r="D1010" s="183" t="s">
        <v>72</v>
      </c>
      <c r="E1010" s="194" t="s">
        <v>1698</v>
      </c>
      <c r="F1010" s="194" t="s">
        <v>1699</v>
      </c>
      <c r="G1010" s="182"/>
      <c r="H1010" s="182"/>
      <c r="I1010" s="182"/>
      <c r="J1010" s="195">
        <f>BK1010</f>
        <v>1349.57</v>
      </c>
      <c r="K1010" s="182"/>
      <c r="L1010" s="186"/>
      <c r="M1010" s="187"/>
      <c r="N1010" s="188"/>
      <c r="O1010" s="188"/>
      <c r="P1010" s="189">
        <f>SUM(P1011:P1042)</f>
        <v>33.719731699999997</v>
      </c>
      <c r="Q1010" s="188"/>
      <c r="R1010" s="189">
        <f>SUM(R1011:R1042)</f>
        <v>0.14774632987999997</v>
      </c>
      <c r="S1010" s="188"/>
      <c r="T1010" s="190">
        <f>SUM(T1011:T1042)</f>
        <v>0</v>
      </c>
      <c r="AR1010" s="191" t="s">
        <v>94</v>
      </c>
      <c r="AT1010" s="192" t="s">
        <v>72</v>
      </c>
      <c r="AU1010" s="192" t="s">
        <v>81</v>
      </c>
      <c r="AY1010" s="191" t="s">
        <v>165</v>
      </c>
      <c r="BK1010" s="193">
        <f>SUM(BK1011:BK1042)</f>
        <v>1349.57</v>
      </c>
    </row>
    <row r="1011" spans="1:65" s="2" customFormat="1" ht="24.2" customHeight="1">
      <c r="A1011" s="31"/>
      <c r="B1011" s="32"/>
      <c r="C1011" s="196" t="s">
        <v>1700</v>
      </c>
      <c r="D1011" s="196" t="s">
        <v>167</v>
      </c>
      <c r="E1011" s="197" t="s">
        <v>1701</v>
      </c>
      <c r="F1011" s="198" t="s">
        <v>1702</v>
      </c>
      <c r="G1011" s="199" t="s">
        <v>170</v>
      </c>
      <c r="H1011" s="200">
        <v>387.80599999999998</v>
      </c>
      <c r="I1011" s="201">
        <v>1.35</v>
      </c>
      <c r="J1011" s="201">
        <f>ROUND(I1011*H1011,2)</f>
        <v>523.54</v>
      </c>
      <c r="K1011" s="202"/>
      <c r="L1011" s="36"/>
      <c r="M1011" s="203" t="s">
        <v>1</v>
      </c>
      <c r="N1011" s="204" t="s">
        <v>39</v>
      </c>
      <c r="O1011" s="205">
        <v>0.03</v>
      </c>
      <c r="P1011" s="205">
        <f>O1011*H1011</f>
        <v>11.634179999999999</v>
      </c>
      <c r="Q1011" s="205">
        <v>1.2999999999999999E-4</v>
      </c>
      <c r="R1011" s="205">
        <f>Q1011*H1011</f>
        <v>5.0414779999999992E-2</v>
      </c>
      <c r="S1011" s="205">
        <v>0</v>
      </c>
      <c r="T1011" s="206">
        <f>S1011*H1011</f>
        <v>0</v>
      </c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R1011" s="207" t="s">
        <v>257</v>
      </c>
      <c r="AT1011" s="207" t="s">
        <v>167</v>
      </c>
      <c r="AU1011" s="207" t="s">
        <v>94</v>
      </c>
      <c r="AY1011" s="17" t="s">
        <v>165</v>
      </c>
      <c r="BE1011" s="208">
        <f>IF(N1011="základná",J1011,0)</f>
        <v>0</v>
      </c>
      <c r="BF1011" s="208">
        <f>IF(N1011="znížená",J1011,0)</f>
        <v>523.54</v>
      </c>
      <c r="BG1011" s="208">
        <f>IF(N1011="zákl. prenesená",J1011,0)</f>
        <v>0</v>
      </c>
      <c r="BH1011" s="208">
        <f>IF(N1011="zníž. prenesená",J1011,0)</f>
        <v>0</v>
      </c>
      <c r="BI1011" s="208">
        <f>IF(N1011="nulová",J1011,0)</f>
        <v>0</v>
      </c>
      <c r="BJ1011" s="17" t="s">
        <v>94</v>
      </c>
      <c r="BK1011" s="208">
        <f>ROUND(I1011*H1011,2)</f>
        <v>523.54</v>
      </c>
      <c r="BL1011" s="17" t="s">
        <v>257</v>
      </c>
      <c r="BM1011" s="207" t="s">
        <v>1703</v>
      </c>
    </row>
    <row r="1012" spans="1:65" s="13" customFormat="1" ht="11.25">
      <c r="B1012" s="209"/>
      <c r="C1012" s="210"/>
      <c r="D1012" s="211" t="s">
        <v>173</v>
      </c>
      <c r="E1012" s="212" t="s">
        <v>1</v>
      </c>
      <c r="F1012" s="213" t="s">
        <v>291</v>
      </c>
      <c r="G1012" s="210"/>
      <c r="H1012" s="212" t="s">
        <v>1</v>
      </c>
      <c r="I1012" s="210"/>
      <c r="J1012" s="210"/>
      <c r="K1012" s="210"/>
      <c r="L1012" s="214"/>
      <c r="M1012" s="215"/>
      <c r="N1012" s="216"/>
      <c r="O1012" s="216"/>
      <c r="P1012" s="216"/>
      <c r="Q1012" s="216"/>
      <c r="R1012" s="216"/>
      <c r="S1012" s="216"/>
      <c r="T1012" s="217"/>
      <c r="AT1012" s="218" t="s">
        <v>173</v>
      </c>
      <c r="AU1012" s="218" t="s">
        <v>94</v>
      </c>
      <c r="AV1012" s="13" t="s">
        <v>81</v>
      </c>
      <c r="AW1012" s="13" t="s">
        <v>29</v>
      </c>
      <c r="AX1012" s="13" t="s">
        <v>73</v>
      </c>
      <c r="AY1012" s="218" t="s">
        <v>165</v>
      </c>
    </row>
    <row r="1013" spans="1:65" s="14" customFormat="1" ht="22.5">
      <c r="B1013" s="219"/>
      <c r="C1013" s="220"/>
      <c r="D1013" s="211" t="s">
        <v>173</v>
      </c>
      <c r="E1013" s="221" t="s">
        <v>1</v>
      </c>
      <c r="F1013" s="222" t="s">
        <v>770</v>
      </c>
      <c r="G1013" s="220"/>
      <c r="H1013" s="223">
        <v>94.286000000000001</v>
      </c>
      <c r="I1013" s="220"/>
      <c r="J1013" s="220"/>
      <c r="K1013" s="220"/>
      <c r="L1013" s="224"/>
      <c r="M1013" s="225"/>
      <c r="N1013" s="226"/>
      <c r="O1013" s="226"/>
      <c r="P1013" s="226"/>
      <c r="Q1013" s="226"/>
      <c r="R1013" s="226"/>
      <c r="S1013" s="226"/>
      <c r="T1013" s="227"/>
      <c r="AT1013" s="228" t="s">
        <v>173</v>
      </c>
      <c r="AU1013" s="228" t="s">
        <v>94</v>
      </c>
      <c r="AV1013" s="14" t="s">
        <v>94</v>
      </c>
      <c r="AW1013" s="14" t="s">
        <v>29</v>
      </c>
      <c r="AX1013" s="14" t="s">
        <v>73</v>
      </c>
      <c r="AY1013" s="228" t="s">
        <v>165</v>
      </c>
    </row>
    <row r="1014" spans="1:65" s="14" customFormat="1" ht="11.25">
      <c r="B1014" s="219"/>
      <c r="C1014" s="220"/>
      <c r="D1014" s="211" t="s">
        <v>173</v>
      </c>
      <c r="E1014" s="221" t="s">
        <v>1</v>
      </c>
      <c r="F1014" s="222" t="s">
        <v>771</v>
      </c>
      <c r="G1014" s="220"/>
      <c r="H1014" s="223">
        <v>14.343999999999999</v>
      </c>
      <c r="I1014" s="220"/>
      <c r="J1014" s="220"/>
      <c r="K1014" s="220"/>
      <c r="L1014" s="224"/>
      <c r="M1014" s="225"/>
      <c r="N1014" s="226"/>
      <c r="O1014" s="226"/>
      <c r="P1014" s="226"/>
      <c r="Q1014" s="226"/>
      <c r="R1014" s="226"/>
      <c r="S1014" s="226"/>
      <c r="T1014" s="227"/>
      <c r="AT1014" s="228" t="s">
        <v>173</v>
      </c>
      <c r="AU1014" s="228" t="s">
        <v>94</v>
      </c>
      <c r="AV1014" s="14" t="s">
        <v>94</v>
      </c>
      <c r="AW1014" s="14" t="s">
        <v>29</v>
      </c>
      <c r="AX1014" s="14" t="s">
        <v>73</v>
      </c>
      <c r="AY1014" s="228" t="s">
        <v>165</v>
      </c>
    </row>
    <row r="1015" spans="1:65" s="14" customFormat="1" ht="11.25">
      <c r="B1015" s="219"/>
      <c r="C1015" s="220"/>
      <c r="D1015" s="211" t="s">
        <v>173</v>
      </c>
      <c r="E1015" s="221" t="s">
        <v>1</v>
      </c>
      <c r="F1015" s="222" t="s">
        <v>772</v>
      </c>
      <c r="G1015" s="220"/>
      <c r="H1015" s="223">
        <v>44.850999999999999</v>
      </c>
      <c r="I1015" s="220"/>
      <c r="J1015" s="220"/>
      <c r="K1015" s="220"/>
      <c r="L1015" s="224"/>
      <c r="M1015" s="225"/>
      <c r="N1015" s="226"/>
      <c r="O1015" s="226"/>
      <c r="P1015" s="226"/>
      <c r="Q1015" s="226"/>
      <c r="R1015" s="226"/>
      <c r="S1015" s="226"/>
      <c r="T1015" s="227"/>
      <c r="AT1015" s="228" t="s">
        <v>173</v>
      </c>
      <c r="AU1015" s="228" t="s">
        <v>94</v>
      </c>
      <c r="AV1015" s="14" t="s">
        <v>94</v>
      </c>
      <c r="AW1015" s="14" t="s">
        <v>29</v>
      </c>
      <c r="AX1015" s="14" t="s">
        <v>73</v>
      </c>
      <c r="AY1015" s="228" t="s">
        <v>165</v>
      </c>
    </row>
    <row r="1016" spans="1:65" s="14" customFormat="1" ht="22.5">
      <c r="B1016" s="219"/>
      <c r="C1016" s="220"/>
      <c r="D1016" s="211" t="s">
        <v>173</v>
      </c>
      <c r="E1016" s="221" t="s">
        <v>1</v>
      </c>
      <c r="F1016" s="222" t="s">
        <v>773</v>
      </c>
      <c r="G1016" s="220"/>
      <c r="H1016" s="223">
        <v>103.69</v>
      </c>
      <c r="I1016" s="220"/>
      <c r="J1016" s="220"/>
      <c r="K1016" s="220"/>
      <c r="L1016" s="224"/>
      <c r="M1016" s="225"/>
      <c r="N1016" s="226"/>
      <c r="O1016" s="226"/>
      <c r="P1016" s="226"/>
      <c r="Q1016" s="226"/>
      <c r="R1016" s="226"/>
      <c r="S1016" s="226"/>
      <c r="T1016" s="227"/>
      <c r="AT1016" s="228" t="s">
        <v>173</v>
      </c>
      <c r="AU1016" s="228" t="s">
        <v>94</v>
      </c>
      <c r="AV1016" s="14" t="s">
        <v>94</v>
      </c>
      <c r="AW1016" s="14" t="s">
        <v>29</v>
      </c>
      <c r="AX1016" s="14" t="s">
        <v>73</v>
      </c>
      <c r="AY1016" s="228" t="s">
        <v>165</v>
      </c>
    </row>
    <row r="1017" spans="1:65" s="14" customFormat="1" ht="11.25">
      <c r="B1017" s="219"/>
      <c r="C1017" s="220"/>
      <c r="D1017" s="211" t="s">
        <v>173</v>
      </c>
      <c r="E1017" s="221" t="s">
        <v>1</v>
      </c>
      <c r="F1017" s="222" t="s">
        <v>774</v>
      </c>
      <c r="G1017" s="220"/>
      <c r="H1017" s="223">
        <v>8.093</v>
      </c>
      <c r="I1017" s="220"/>
      <c r="J1017" s="220"/>
      <c r="K1017" s="220"/>
      <c r="L1017" s="224"/>
      <c r="M1017" s="225"/>
      <c r="N1017" s="226"/>
      <c r="O1017" s="226"/>
      <c r="P1017" s="226"/>
      <c r="Q1017" s="226"/>
      <c r="R1017" s="226"/>
      <c r="S1017" s="226"/>
      <c r="T1017" s="227"/>
      <c r="AT1017" s="228" t="s">
        <v>173</v>
      </c>
      <c r="AU1017" s="228" t="s">
        <v>94</v>
      </c>
      <c r="AV1017" s="14" t="s">
        <v>94</v>
      </c>
      <c r="AW1017" s="14" t="s">
        <v>29</v>
      </c>
      <c r="AX1017" s="14" t="s">
        <v>73</v>
      </c>
      <c r="AY1017" s="228" t="s">
        <v>165</v>
      </c>
    </row>
    <row r="1018" spans="1:65" s="13" customFormat="1" ht="11.25">
      <c r="B1018" s="209"/>
      <c r="C1018" s="210"/>
      <c r="D1018" s="211" t="s">
        <v>173</v>
      </c>
      <c r="E1018" s="212" t="s">
        <v>1</v>
      </c>
      <c r="F1018" s="213" t="s">
        <v>778</v>
      </c>
      <c r="G1018" s="210"/>
      <c r="H1018" s="212" t="s">
        <v>1</v>
      </c>
      <c r="I1018" s="210"/>
      <c r="J1018" s="210"/>
      <c r="K1018" s="210"/>
      <c r="L1018" s="214"/>
      <c r="M1018" s="215"/>
      <c r="N1018" s="216"/>
      <c r="O1018" s="216"/>
      <c r="P1018" s="216"/>
      <c r="Q1018" s="216"/>
      <c r="R1018" s="216"/>
      <c r="S1018" s="216"/>
      <c r="T1018" s="217"/>
      <c r="AT1018" s="218" t="s">
        <v>173</v>
      </c>
      <c r="AU1018" s="218" t="s">
        <v>94</v>
      </c>
      <c r="AV1018" s="13" t="s">
        <v>81</v>
      </c>
      <c r="AW1018" s="13" t="s">
        <v>29</v>
      </c>
      <c r="AX1018" s="13" t="s">
        <v>73</v>
      </c>
      <c r="AY1018" s="218" t="s">
        <v>165</v>
      </c>
    </row>
    <row r="1019" spans="1:65" s="14" customFormat="1" ht="22.5">
      <c r="B1019" s="219"/>
      <c r="C1019" s="220"/>
      <c r="D1019" s="211" t="s">
        <v>173</v>
      </c>
      <c r="E1019" s="221" t="s">
        <v>1</v>
      </c>
      <c r="F1019" s="222" t="s">
        <v>779</v>
      </c>
      <c r="G1019" s="220"/>
      <c r="H1019" s="223">
        <v>4.8819999999999997</v>
      </c>
      <c r="I1019" s="220"/>
      <c r="J1019" s="220"/>
      <c r="K1019" s="220"/>
      <c r="L1019" s="224"/>
      <c r="M1019" s="225"/>
      <c r="N1019" s="226"/>
      <c r="O1019" s="226"/>
      <c r="P1019" s="226"/>
      <c r="Q1019" s="226"/>
      <c r="R1019" s="226"/>
      <c r="S1019" s="226"/>
      <c r="T1019" s="227"/>
      <c r="AT1019" s="228" t="s">
        <v>173</v>
      </c>
      <c r="AU1019" s="228" t="s">
        <v>94</v>
      </c>
      <c r="AV1019" s="14" t="s">
        <v>94</v>
      </c>
      <c r="AW1019" s="14" t="s">
        <v>29</v>
      </c>
      <c r="AX1019" s="14" t="s">
        <v>73</v>
      </c>
      <c r="AY1019" s="228" t="s">
        <v>165</v>
      </c>
    </row>
    <row r="1020" spans="1:65" s="13" customFormat="1" ht="11.25">
      <c r="B1020" s="209"/>
      <c r="C1020" s="210"/>
      <c r="D1020" s="211" t="s">
        <v>173</v>
      </c>
      <c r="E1020" s="212" t="s">
        <v>1</v>
      </c>
      <c r="F1020" s="213" t="s">
        <v>1704</v>
      </c>
      <c r="G1020" s="210"/>
      <c r="H1020" s="212" t="s">
        <v>1</v>
      </c>
      <c r="I1020" s="210"/>
      <c r="J1020" s="210"/>
      <c r="K1020" s="210"/>
      <c r="L1020" s="214"/>
      <c r="M1020" s="215"/>
      <c r="N1020" s="216"/>
      <c r="O1020" s="216"/>
      <c r="P1020" s="216"/>
      <c r="Q1020" s="216"/>
      <c r="R1020" s="216"/>
      <c r="S1020" s="216"/>
      <c r="T1020" s="217"/>
      <c r="AT1020" s="218" t="s">
        <v>173</v>
      </c>
      <c r="AU1020" s="218" t="s">
        <v>94</v>
      </c>
      <c r="AV1020" s="13" t="s">
        <v>81</v>
      </c>
      <c r="AW1020" s="13" t="s">
        <v>29</v>
      </c>
      <c r="AX1020" s="13" t="s">
        <v>73</v>
      </c>
      <c r="AY1020" s="218" t="s">
        <v>165</v>
      </c>
    </row>
    <row r="1021" spans="1:65" s="14" customFormat="1" ht="11.25">
      <c r="B1021" s="219"/>
      <c r="C1021" s="220"/>
      <c r="D1021" s="211" t="s">
        <v>173</v>
      </c>
      <c r="E1021" s="221" t="s">
        <v>1</v>
      </c>
      <c r="F1021" s="222" t="s">
        <v>1705</v>
      </c>
      <c r="G1021" s="220"/>
      <c r="H1021" s="223">
        <v>4.7939999999999996</v>
      </c>
      <c r="I1021" s="220"/>
      <c r="J1021" s="220"/>
      <c r="K1021" s="220"/>
      <c r="L1021" s="224"/>
      <c r="M1021" s="225"/>
      <c r="N1021" s="226"/>
      <c r="O1021" s="226"/>
      <c r="P1021" s="226"/>
      <c r="Q1021" s="226"/>
      <c r="R1021" s="226"/>
      <c r="S1021" s="226"/>
      <c r="T1021" s="227"/>
      <c r="AT1021" s="228" t="s">
        <v>173</v>
      </c>
      <c r="AU1021" s="228" t="s">
        <v>94</v>
      </c>
      <c r="AV1021" s="14" t="s">
        <v>94</v>
      </c>
      <c r="AW1021" s="14" t="s">
        <v>29</v>
      </c>
      <c r="AX1021" s="14" t="s">
        <v>73</v>
      </c>
      <c r="AY1021" s="228" t="s">
        <v>165</v>
      </c>
    </row>
    <row r="1022" spans="1:65" s="13" customFormat="1" ht="11.25">
      <c r="B1022" s="209"/>
      <c r="C1022" s="210"/>
      <c r="D1022" s="211" t="s">
        <v>173</v>
      </c>
      <c r="E1022" s="212" t="s">
        <v>1</v>
      </c>
      <c r="F1022" s="213" t="s">
        <v>1706</v>
      </c>
      <c r="G1022" s="210"/>
      <c r="H1022" s="212" t="s">
        <v>1</v>
      </c>
      <c r="I1022" s="210"/>
      <c r="J1022" s="210"/>
      <c r="K1022" s="210"/>
      <c r="L1022" s="214"/>
      <c r="M1022" s="215"/>
      <c r="N1022" s="216"/>
      <c r="O1022" s="216"/>
      <c r="P1022" s="216"/>
      <c r="Q1022" s="216"/>
      <c r="R1022" s="216"/>
      <c r="S1022" s="216"/>
      <c r="T1022" s="217"/>
      <c r="AT1022" s="218" t="s">
        <v>173</v>
      </c>
      <c r="AU1022" s="218" t="s">
        <v>94</v>
      </c>
      <c r="AV1022" s="13" t="s">
        <v>81</v>
      </c>
      <c r="AW1022" s="13" t="s">
        <v>29</v>
      </c>
      <c r="AX1022" s="13" t="s">
        <v>73</v>
      </c>
      <c r="AY1022" s="218" t="s">
        <v>165</v>
      </c>
    </row>
    <row r="1023" spans="1:65" s="14" customFormat="1" ht="11.25">
      <c r="B1023" s="219"/>
      <c r="C1023" s="220"/>
      <c r="D1023" s="211" t="s">
        <v>173</v>
      </c>
      <c r="E1023" s="221" t="s">
        <v>1</v>
      </c>
      <c r="F1023" s="222" t="s">
        <v>1707</v>
      </c>
      <c r="G1023" s="220"/>
      <c r="H1023" s="223">
        <v>11.794</v>
      </c>
      <c r="I1023" s="220"/>
      <c r="J1023" s="220"/>
      <c r="K1023" s="220"/>
      <c r="L1023" s="224"/>
      <c r="M1023" s="225"/>
      <c r="N1023" s="226"/>
      <c r="O1023" s="226"/>
      <c r="P1023" s="226"/>
      <c r="Q1023" s="226"/>
      <c r="R1023" s="226"/>
      <c r="S1023" s="226"/>
      <c r="T1023" s="227"/>
      <c r="AT1023" s="228" t="s">
        <v>173</v>
      </c>
      <c r="AU1023" s="228" t="s">
        <v>94</v>
      </c>
      <c r="AV1023" s="14" t="s">
        <v>94</v>
      </c>
      <c r="AW1023" s="14" t="s">
        <v>29</v>
      </c>
      <c r="AX1023" s="14" t="s">
        <v>73</v>
      </c>
      <c r="AY1023" s="228" t="s">
        <v>165</v>
      </c>
    </row>
    <row r="1024" spans="1:65" s="14" customFormat="1" ht="11.25">
      <c r="B1024" s="219"/>
      <c r="C1024" s="220"/>
      <c r="D1024" s="211" t="s">
        <v>173</v>
      </c>
      <c r="E1024" s="221" t="s">
        <v>1</v>
      </c>
      <c r="F1024" s="222" t="s">
        <v>1708</v>
      </c>
      <c r="G1024" s="220"/>
      <c r="H1024" s="223">
        <v>9.35</v>
      </c>
      <c r="I1024" s="220"/>
      <c r="J1024" s="220"/>
      <c r="K1024" s="220"/>
      <c r="L1024" s="224"/>
      <c r="M1024" s="225"/>
      <c r="N1024" s="226"/>
      <c r="O1024" s="226"/>
      <c r="P1024" s="226"/>
      <c r="Q1024" s="226"/>
      <c r="R1024" s="226"/>
      <c r="S1024" s="226"/>
      <c r="T1024" s="227"/>
      <c r="AT1024" s="228" t="s">
        <v>173</v>
      </c>
      <c r="AU1024" s="228" t="s">
        <v>94</v>
      </c>
      <c r="AV1024" s="14" t="s">
        <v>94</v>
      </c>
      <c r="AW1024" s="14" t="s">
        <v>29</v>
      </c>
      <c r="AX1024" s="14" t="s">
        <v>73</v>
      </c>
      <c r="AY1024" s="228" t="s">
        <v>165</v>
      </c>
    </row>
    <row r="1025" spans="2:51" s="13" customFormat="1" ht="11.25">
      <c r="B1025" s="209"/>
      <c r="C1025" s="210"/>
      <c r="D1025" s="211" t="s">
        <v>173</v>
      </c>
      <c r="E1025" s="212" t="s">
        <v>1</v>
      </c>
      <c r="F1025" s="213" t="s">
        <v>1240</v>
      </c>
      <c r="G1025" s="210"/>
      <c r="H1025" s="212" t="s">
        <v>1</v>
      </c>
      <c r="I1025" s="210"/>
      <c r="J1025" s="210"/>
      <c r="K1025" s="210"/>
      <c r="L1025" s="214"/>
      <c r="M1025" s="215"/>
      <c r="N1025" s="216"/>
      <c r="O1025" s="216"/>
      <c r="P1025" s="216"/>
      <c r="Q1025" s="216"/>
      <c r="R1025" s="216"/>
      <c r="S1025" s="216"/>
      <c r="T1025" s="217"/>
      <c r="AT1025" s="218" t="s">
        <v>173</v>
      </c>
      <c r="AU1025" s="218" t="s">
        <v>94</v>
      </c>
      <c r="AV1025" s="13" t="s">
        <v>81</v>
      </c>
      <c r="AW1025" s="13" t="s">
        <v>29</v>
      </c>
      <c r="AX1025" s="13" t="s">
        <v>73</v>
      </c>
      <c r="AY1025" s="218" t="s">
        <v>165</v>
      </c>
    </row>
    <row r="1026" spans="2:51" s="14" customFormat="1" ht="11.25">
      <c r="B1026" s="219"/>
      <c r="C1026" s="220"/>
      <c r="D1026" s="211" t="s">
        <v>173</v>
      </c>
      <c r="E1026" s="221" t="s">
        <v>1</v>
      </c>
      <c r="F1026" s="222" t="s">
        <v>1241</v>
      </c>
      <c r="G1026" s="220"/>
      <c r="H1026" s="223">
        <v>7.4290000000000003</v>
      </c>
      <c r="I1026" s="220"/>
      <c r="J1026" s="220"/>
      <c r="K1026" s="220"/>
      <c r="L1026" s="224"/>
      <c r="M1026" s="225"/>
      <c r="N1026" s="226"/>
      <c r="O1026" s="226"/>
      <c r="P1026" s="226"/>
      <c r="Q1026" s="226"/>
      <c r="R1026" s="226"/>
      <c r="S1026" s="226"/>
      <c r="T1026" s="227"/>
      <c r="AT1026" s="228" t="s">
        <v>173</v>
      </c>
      <c r="AU1026" s="228" t="s">
        <v>94</v>
      </c>
      <c r="AV1026" s="14" t="s">
        <v>94</v>
      </c>
      <c r="AW1026" s="14" t="s">
        <v>29</v>
      </c>
      <c r="AX1026" s="14" t="s">
        <v>73</v>
      </c>
      <c r="AY1026" s="228" t="s">
        <v>165</v>
      </c>
    </row>
    <row r="1027" spans="2:51" s="14" customFormat="1" ht="11.25">
      <c r="B1027" s="219"/>
      <c r="C1027" s="220"/>
      <c r="D1027" s="211" t="s">
        <v>173</v>
      </c>
      <c r="E1027" s="221" t="s">
        <v>1</v>
      </c>
      <c r="F1027" s="222" t="s">
        <v>1242</v>
      </c>
      <c r="G1027" s="220"/>
      <c r="H1027" s="223">
        <v>12.605</v>
      </c>
      <c r="I1027" s="220"/>
      <c r="J1027" s="220"/>
      <c r="K1027" s="220"/>
      <c r="L1027" s="224"/>
      <c r="M1027" s="225"/>
      <c r="N1027" s="226"/>
      <c r="O1027" s="226"/>
      <c r="P1027" s="226"/>
      <c r="Q1027" s="226"/>
      <c r="R1027" s="226"/>
      <c r="S1027" s="226"/>
      <c r="T1027" s="227"/>
      <c r="AT1027" s="228" t="s">
        <v>173</v>
      </c>
      <c r="AU1027" s="228" t="s">
        <v>94</v>
      </c>
      <c r="AV1027" s="14" t="s">
        <v>94</v>
      </c>
      <c r="AW1027" s="14" t="s">
        <v>29</v>
      </c>
      <c r="AX1027" s="14" t="s">
        <v>73</v>
      </c>
      <c r="AY1027" s="228" t="s">
        <v>165</v>
      </c>
    </row>
    <row r="1028" spans="2:51" s="13" customFormat="1" ht="11.25">
      <c r="B1028" s="209"/>
      <c r="C1028" s="210"/>
      <c r="D1028" s="211" t="s">
        <v>173</v>
      </c>
      <c r="E1028" s="212" t="s">
        <v>1</v>
      </c>
      <c r="F1028" s="213" t="s">
        <v>1709</v>
      </c>
      <c r="G1028" s="210"/>
      <c r="H1028" s="212" t="s">
        <v>1</v>
      </c>
      <c r="I1028" s="210"/>
      <c r="J1028" s="210"/>
      <c r="K1028" s="210"/>
      <c r="L1028" s="214"/>
      <c r="M1028" s="215"/>
      <c r="N1028" s="216"/>
      <c r="O1028" s="216"/>
      <c r="P1028" s="216"/>
      <c r="Q1028" s="216"/>
      <c r="R1028" s="216"/>
      <c r="S1028" s="216"/>
      <c r="T1028" s="217"/>
      <c r="AT1028" s="218" t="s">
        <v>173</v>
      </c>
      <c r="AU1028" s="218" t="s">
        <v>94</v>
      </c>
      <c r="AV1028" s="13" t="s">
        <v>81</v>
      </c>
      <c r="AW1028" s="13" t="s">
        <v>29</v>
      </c>
      <c r="AX1028" s="13" t="s">
        <v>73</v>
      </c>
      <c r="AY1028" s="218" t="s">
        <v>165</v>
      </c>
    </row>
    <row r="1029" spans="2:51" s="14" customFormat="1" ht="22.5">
      <c r="B1029" s="219"/>
      <c r="C1029" s="220"/>
      <c r="D1029" s="211" t="s">
        <v>173</v>
      </c>
      <c r="E1029" s="221" t="s">
        <v>1</v>
      </c>
      <c r="F1029" s="222" t="s">
        <v>760</v>
      </c>
      <c r="G1029" s="220"/>
      <c r="H1029" s="223">
        <v>21.949000000000002</v>
      </c>
      <c r="I1029" s="220"/>
      <c r="J1029" s="220"/>
      <c r="K1029" s="220"/>
      <c r="L1029" s="224"/>
      <c r="M1029" s="225"/>
      <c r="N1029" s="226"/>
      <c r="O1029" s="226"/>
      <c r="P1029" s="226"/>
      <c r="Q1029" s="226"/>
      <c r="R1029" s="226"/>
      <c r="S1029" s="226"/>
      <c r="T1029" s="227"/>
      <c r="AT1029" s="228" t="s">
        <v>173</v>
      </c>
      <c r="AU1029" s="228" t="s">
        <v>94</v>
      </c>
      <c r="AV1029" s="14" t="s">
        <v>94</v>
      </c>
      <c r="AW1029" s="14" t="s">
        <v>29</v>
      </c>
      <c r="AX1029" s="14" t="s">
        <v>73</v>
      </c>
      <c r="AY1029" s="228" t="s">
        <v>165</v>
      </c>
    </row>
    <row r="1030" spans="2:51" s="14" customFormat="1" ht="11.25">
      <c r="B1030" s="219"/>
      <c r="C1030" s="220"/>
      <c r="D1030" s="211" t="s">
        <v>173</v>
      </c>
      <c r="E1030" s="221" t="s">
        <v>1</v>
      </c>
      <c r="F1030" s="222" t="s">
        <v>761</v>
      </c>
      <c r="G1030" s="220"/>
      <c r="H1030" s="223">
        <v>3.4409999999999998</v>
      </c>
      <c r="I1030" s="220"/>
      <c r="J1030" s="220"/>
      <c r="K1030" s="220"/>
      <c r="L1030" s="224"/>
      <c r="M1030" s="225"/>
      <c r="N1030" s="226"/>
      <c r="O1030" s="226"/>
      <c r="P1030" s="226"/>
      <c r="Q1030" s="226"/>
      <c r="R1030" s="226"/>
      <c r="S1030" s="226"/>
      <c r="T1030" s="227"/>
      <c r="AT1030" s="228" t="s">
        <v>173</v>
      </c>
      <c r="AU1030" s="228" t="s">
        <v>94</v>
      </c>
      <c r="AV1030" s="14" t="s">
        <v>94</v>
      </c>
      <c r="AW1030" s="14" t="s">
        <v>29</v>
      </c>
      <c r="AX1030" s="14" t="s">
        <v>73</v>
      </c>
      <c r="AY1030" s="228" t="s">
        <v>165</v>
      </c>
    </row>
    <row r="1031" spans="2:51" s="14" customFormat="1" ht="22.5">
      <c r="B1031" s="219"/>
      <c r="C1031" s="220"/>
      <c r="D1031" s="211" t="s">
        <v>173</v>
      </c>
      <c r="E1031" s="221" t="s">
        <v>1</v>
      </c>
      <c r="F1031" s="222" t="s">
        <v>762</v>
      </c>
      <c r="G1031" s="220"/>
      <c r="H1031" s="223">
        <v>7.6909999999999998</v>
      </c>
      <c r="I1031" s="220"/>
      <c r="J1031" s="220"/>
      <c r="K1031" s="220"/>
      <c r="L1031" s="224"/>
      <c r="M1031" s="225"/>
      <c r="N1031" s="226"/>
      <c r="O1031" s="226"/>
      <c r="P1031" s="226"/>
      <c r="Q1031" s="226"/>
      <c r="R1031" s="226"/>
      <c r="S1031" s="226"/>
      <c r="T1031" s="227"/>
      <c r="AT1031" s="228" t="s">
        <v>173</v>
      </c>
      <c r="AU1031" s="228" t="s">
        <v>94</v>
      </c>
      <c r="AV1031" s="14" t="s">
        <v>94</v>
      </c>
      <c r="AW1031" s="14" t="s">
        <v>29</v>
      </c>
      <c r="AX1031" s="14" t="s">
        <v>73</v>
      </c>
      <c r="AY1031" s="228" t="s">
        <v>165</v>
      </c>
    </row>
    <row r="1032" spans="2:51" s="13" customFormat="1" ht="11.25">
      <c r="B1032" s="209"/>
      <c r="C1032" s="210"/>
      <c r="D1032" s="211" t="s">
        <v>173</v>
      </c>
      <c r="E1032" s="212" t="s">
        <v>1</v>
      </c>
      <c r="F1032" s="213" t="s">
        <v>1710</v>
      </c>
      <c r="G1032" s="210"/>
      <c r="H1032" s="212" t="s">
        <v>1</v>
      </c>
      <c r="I1032" s="210"/>
      <c r="J1032" s="210"/>
      <c r="K1032" s="210"/>
      <c r="L1032" s="214"/>
      <c r="M1032" s="215"/>
      <c r="N1032" s="216"/>
      <c r="O1032" s="216"/>
      <c r="P1032" s="216"/>
      <c r="Q1032" s="216"/>
      <c r="R1032" s="216"/>
      <c r="S1032" s="216"/>
      <c r="T1032" s="217"/>
      <c r="AT1032" s="218" t="s">
        <v>173</v>
      </c>
      <c r="AU1032" s="218" t="s">
        <v>94</v>
      </c>
      <c r="AV1032" s="13" t="s">
        <v>81</v>
      </c>
      <c r="AW1032" s="13" t="s">
        <v>29</v>
      </c>
      <c r="AX1032" s="13" t="s">
        <v>73</v>
      </c>
      <c r="AY1032" s="218" t="s">
        <v>165</v>
      </c>
    </row>
    <row r="1033" spans="2:51" s="14" customFormat="1" ht="22.5">
      <c r="B1033" s="219"/>
      <c r="C1033" s="220"/>
      <c r="D1033" s="211" t="s">
        <v>173</v>
      </c>
      <c r="E1033" s="221" t="s">
        <v>1</v>
      </c>
      <c r="F1033" s="222" t="s">
        <v>763</v>
      </c>
      <c r="G1033" s="220"/>
      <c r="H1033" s="223">
        <v>13.005000000000001</v>
      </c>
      <c r="I1033" s="220"/>
      <c r="J1033" s="220"/>
      <c r="K1033" s="220"/>
      <c r="L1033" s="224"/>
      <c r="M1033" s="225"/>
      <c r="N1033" s="226"/>
      <c r="O1033" s="226"/>
      <c r="P1033" s="226"/>
      <c r="Q1033" s="226"/>
      <c r="R1033" s="226"/>
      <c r="S1033" s="226"/>
      <c r="T1033" s="227"/>
      <c r="AT1033" s="228" t="s">
        <v>173</v>
      </c>
      <c r="AU1033" s="228" t="s">
        <v>94</v>
      </c>
      <c r="AV1033" s="14" t="s">
        <v>94</v>
      </c>
      <c r="AW1033" s="14" t="s">
        <v>29</v>
      </c>
      <c r="AX1033" s="14" t="s">
        <v>73</v>
      </c>
      <c r="AY1033" s="228" t="s">
        <v>165</v>
      </c>
    </row>
    <row r="1034" spans="2:51" s="14" customFormat="1" ht="11.25">
      <c r="B1034" s="219"/>
      <c r="C1034" s="220"/>
      <c r="D1034" s="211" t="s">
        <v>173</v>
      </c>
      <c r="E1034" s="221" t="s">
        <v>1</v>
      </c>
      <c r="F1034" s="222" t="s">
        <v>764</v>
      </c>
      <c r="G1034" s="220"/>
      <c r="H1034" s="223">
        <v>0.85099999999999998</v>
      </c>
      <c r="I1034" s="220"/>
      <c r="J1034" s="220"/>
      <c r="K1034" s="220"/>
      <c r="L1034" s="224"/>
      <c r="M1034" s="225"/>
      <c r="N1034" s="226"/>
      <c r="O1034" s="226"/>
      <c r="P1034" s="226"/>
      <c r="Q1034" s="226"/>
      <c r="R1034" s="226"/>
      <c r="S1034" s="226"/>
      <c r="T1034" s="227"/>
      <c r="AT1034" s="228" t="s">
        <v>173</v>
      </c>
      <c r="AU1034" s="228" t="s">
        <v>94</v>
      </c>
      <c r="AV1034" s="14" t="s">
        <v>94</v>
      </c>
      <c r="AW1034" s="14" t="s">
        <v>29</v>
      </c>
      <c r="AX1034" s="14" t="s">
        <v>73</v>
      </c>
      <c r="AY1034" s="228" t="s">
        <v>165</v>
      </c>
    </row>
    <row r="1035" spans="2:51" s="14" customFormat="1" ht="11.25">
      <c r="B1035" s="219"/>
      <c r="C1035" s="220"/>
      <c r="D1035" s="211" t="s">
        <v>173</v>
      </c>
      <c r="E1035" s="221" t="s">
        <v>1</v>
      </c>
      <c r="F1035" s="222" t="s">
        <v>765</v>
      </c>
      <c r="G1035" s="220"/>
      <c r="H1035" s="223">
        <v>1.556</v>
      </c>
      <c r="I1035" s="220"/>
      <c r="J1035" s="220"/>
      <c r="K1035" s="220"/>
      <c r="L1035" s="224"/>
      <c r="M1035" s="225"/>
      <c r="N1035" s="226"/>
      <c r="O1035" s="226"/>
      <c r="P1035" s="226"/>
      <c r="Q1035" s="226"/>
      <c r="R1035" s="226"/>
      <c r="S1035" s="226"/>
      <c r="T1035" s="227"/>
      <c r="AT1035" s="228" t="s">
        <v>173</v>
      </c>
      <c r="AU1035" s="228" t="s">
        <v>94</v>
      </c>
      <c r="AV1035" s="14" t="s">
        <v>94</v>
      </c>
      <c r="AW1035" s="14" t="s">
        <v>29</v>
      </c>
      <c r="AX1035" s="14" t="s">
        <v>73</v>
      </c>
      <c r="AY1035" s="228" t="s">
        <v>165</v>
      </c>
    </row>
    <row r="1036" spans="2:51" s="13" customFormat="1" ht="11.25">
      <c r="B1036" s="209"/>
      <c r="C1036" s="210"/>
      <c r="D1036" s="211" t="s">
        <v>173</v>
      </c>
      <c r="E1036" s="212" t="s">
        <v>1</v>
      </c>
      <c r="F1036" s="213" t="s">
        <v>1711</v>
      </c>
      <c r="G1036" s="210"/>
      <c r="H1036" s="212" t="s">
        <v>1</v>
      </c>
      <c r="I1036" s="210"/>
      <c r="J1036" s="210"/>
      <c r="K1036" s="210"/>
      <c r="L1036" s="214"/>
      <c r="M1036" s="215"/>
      <c r="N1036" s="216"/>
      <c r="O1036" s="216"/>
      <c r="P1036" s="216"/>
      <c r="Q1036" s="216"/>
      <c r="R1036" s="216"/>
      <c r="S1036" s="216"/>
      <c r="T1036" s="217"/>
      <c r="AT1036" s="218" t="s">
        <v>173</v>
      </c>
      <c r="AU1036" s="218" t="s">
        <v>94</v>
      </c>
      <c r="AV1036" s="13" t="s">
        <v>81</v>
      </c>
      <c r="AW1036" s="13" t="s">
        <v>29</v>
      </c>
      <c r="AX1036" s="13" t="s">
        <v>73</v>
      </c>
      <c r="AY1036" s="218" t="s">
        <v>165</v>
      </c>
    </row>
    <row r="1037" spans="2:51" s="13" customFormat="1" ht="11.25">
      <c r="B1037" s="209"/>
      <c r="C1037" s="210"/>
      <c r="D1037" s="211" t="s">
        <v>173</v>
      </c>
      <c r="E1037" s="212" t="s">
        <v>1</v>
      </c>
      <c r="F1037" s="213" t="s">
        <v>1234</v>
      </c>
      <c r="G1037" s="210"/>
      <c r="H1037" s="212" t="s">
        <v>1</v>
      </c>
      <c r="I1037" s="210"/>
      <c r="J1037" s="210"/>
      <c r="K1037" s="210"/>
      <c r="L1037" s="214"/>
      <c r="M1037" s="215"/>
      <c r="N1037" s="216"/>
      <c r="O1037" s="216"/>
      <c r="P1037" s="216"/>
      <c r="Q1037" s="216"/>
      <c r="R1037" s="216"/>
      <c r="S1037" s="216"/>
      <c r="T1037" s="217"/>
      <c r="AT1037" s="218" t="s">
        <v>173</v>
      </c>
      <c r="AU1037" s="218" t="s">
        <v>94</v>
      </c>
      <c r="AV1037" s="13" t="s">
        <v>81</v>
      </c>
      <c r="AW1037" s="13" t="s">
        <v>29</v>
      </c>
      <c r="AX1037" s="13" t="s">
        <v>73</v>
      </c>
      <c r="AY1037" s="218" t="s">
        <v>165</v>
      </c>
    </row>
    <row r="1038" spans="2:51" s="14" customFormat="1" ht="11.25">
      <c r="B1038" s="219"/>
      <c r="C1038" s="220"/>
      <c r="D1038" s="211" t="s">
        <v>173</v>
      </c>
      <c r="E1038" s="221" t="s">
        <v>1</v>
      </c>
      <c r="F1038" s="222" t="s">
        <v>1235</v>
      </c>
      <c r="G1038" s="220"/>
      <c r="H1038" s="223">
        <v>3.7069999999999999</v>
      </c>
      <c r="I1038" s="220"/>
      <c r="J1038" s="220"/>
      <c r="K1038" s="220"/>
      <c r="L1038" s="224"/>
      <c r="M1038" s="225"/>
      <c r="N1038" s="226"/>
      <c r="O1038" s="226"/>
      <c r="P1038" s="226"/>
      <c r="Q1038" s="226"/>
      <c r="R1038" s="226"/>
      <c r="S1038" s="226"/>
      <c r="T1038" s="227"/>
      <c r="AT1038" s="228" t="s">
        <v>173</v>
      </c>
      <c r="AU1038" s="228" t="s">
        <v>94</v>
      </c>
      <c r="AV1038" s="14" t="s">
        <v>94</v>
      </c>
      <c r="AW1038" s="14" t="s">
        <v>29</v>
      </c>
      <c r="AX1038" s="14" t="s">
        <v>73</v>
      </c>
      <c r="AY1038" s="228" t="s">
        <v>165</v>
      </c>
    </row>
    <row r="1039" spans="2:51" s="13" customFormat="1" ht="11.25">
      <c r="B1039" s="209"/>
      <c r="C1039" s="210"/>
      <c r="D1039" s="211" t="s">
        <v>173</v>
      </c>
      <c r="E1039" s="212" t="s">
        <v>1</v>
      </c>
      <c r="F1039" s="213" t="s">
        <v>1228</v>
      </c>
      <c r="G1039" s="210"/>
      <c r="H1039" s="212" t="s">
        <v>1</v>
      </c>
      <c r="I1039" s="210"/>
      <c r="J1039" s="210"/>
      <c r="K1039" s="210"/>
      <c r="L1039" s="214"/>
      <c r="M1039" s="215"/>
      <c r="N1039" s="216"/>
      <c r="O1039" s="216"/>
      <c r="P1039" s="216"/>
      <c r="Q1039" s="216"/>
      <c r="R1039" s="216"/>
      <c r="S1039" s="216"/>
      <c r="T1039" s="217"/>
      <c r="AT1039" s="218" t="s">
        <v>173</v>
      </c>
      <c r="AU1039" s="218" t="s">
        <v>94</v>
      </c>
      <c r="AV1039" s="13" t="s">
        <v>81</v>
      </c>
      <c r="AW1039" s="13" t="s">
        <v>29</v>
      </c>
      <c r="AX1039" s="13" t="s">
        <v>73</v>
      </c>
      <c r="AY1039" s="218" t="s">
        <v>165</v>
      </c>
    </row>
    <row r="1040" spans="2:51" s="14" customFormat="1" ht="11.25">
      <c r="B1040" s="219"/>
      <c r="C1040" s="220"/>
      <c r="D1040" s="211" t="s">
        <v>173</v>
      </c>
      <c r="E1040" s="221" t="s">
        <v>1</v>
      </c>
      <c r="F1040" s="222" t="s">
        <v>1229</v>
      </c>
      <c r="G1040" s="220"/>
      <c r="H1040" s="223">
        <v>19.488</v>
      </c>
      <c r="I1040" s="220"/>
      <c r="J1040" s="220"/>
      <c r="K1040" s="220"/>
      <c r="L1040" s="224"/>
      <c r="M1040" s="225"/>
      <c r="N1040" s="226"/>
      <c r="O1040" s="226"/>
      <c r="P1040" s="226"/>
      <c r="Q1040" s="226"/>
      <c r="R1040" s="226"/>
      <c r="S1040" s="226"/>
      <c r="T1040" s="227"/>
      <c r="AT1040" s="228" t="s">
        <v>173</v>
      </c>
      <c r="AU1040" s="228" t="s">
        <v>94</v>
      </c>
      <c r="AV1040" s="14" t="s">
        <v>94</v>
      </c>
      <c r="AW1040" s="14" t="s">
        <v>29</v>
      </c>
      <c r="AX1040" s="14" t="s">
        <v>73</v>
      </c>
      <c r="AY1040" s="228" t="s">
        <v>165</v>
      </c>
    </row>
    <row r="1041" spans="1:65" s="15" customFormat="1" ht="11.25">
      <c r="B1041" s="229"/>
      <c r="C1041" s="230"/>
      <c r="D1041" s="211" t="s">
        <v>173</v>
      </c>
      <c r="E1041" s="231" t="s">
        <v>1</v>
      </c>
      <c r="F1041" s="232" t="s">
        <v>176</v>
      </c>
      <c r="G1041" s="230"/>
      <c r="H1041" s="233">
        <v>387.80599999999993</v>
      </c>
      <c r="I1041" s="230"/>
      <c r="J1041" s="230"/>
      <c r="K1041" s="230"/>
      <c r="L1041" s="234"/>
      <c r="M1041" s="235"/>
      <c r="N1041" s="236"/>
      <c r="O1041" s="236"/>
      <c r="P1041" s="236"/>
      <c r="Q1041" s="236"/>
      <c r="R1041" s="236"/>
      <c r="S1041" s="236"/>
      <c r="T1041" s="237"/>
      <c r="AT1041" s="238" t="s">
        <v>173</v>
      </c>
      <c r="AU1041" s="238" t="s">
        <v>94</v>
      </c>
      <c r="AV1041" s="15" t="s">
        <v>171</v>
      </c>
      <c r="AW1041" s="15" t="s">
        <v>29</v>
      </c>
      <c r="AX1041" s="15" t="s">
        <v>81</v>
      </c>
      <c r="AY1041" s="238" t="s">
        <v>165</v>
      </c>
    </row>
    <row r="1042" spans="1:65" s="2" customFormat="1" ht="37.9" customHeight="1">
      <c r="A1042" s="31"/>
      <c r="B1042" s="32"/>
      <c r="C1042" s="196" t="s">
        <v>1712</v>
      </c>
      <c r="D1042" s="196" t="s">
        <v>167</v>
      </c>
      <c r="E1042" s="197" t="s">
        <v>1713</v>
      </c>
      <c r="F1042" s="198" t="s">
        <v>1714</v>
      </c>
      <c r="G1042" s="199" t="s">
        <v>170</v>
      </c>
      <c r="H1042" s="200">
        <v>387.80599999999998</v>
      </c>
      <c r="I1042" s="201">
        <v>2.13</v>
      </c>
      <c r="J1042" s="201">
        <f>ROUND(I1042*H1042,2)</f>
        <v>826.03</v>
      </c>
      <c r="K1042" s="202"/>
      <c r="L1042" s="36"/>
      <c r="M1042" s="203" t="s">
        <v>1</v>
      </c>
      <c r="N1042" s="204" t="s">
        <v>39</v>
      </c>
      <c r="O1042" s="205">
        <v>5.6950000000000001E-2</v>
      </c>
      <c r="P1042" s="205">
        <f>O1042*H1042</f>
        <v>22.0855517</v>
      </c>
      <c r="Q1042" s="205">
        <v>2.5097999999999999E-4</v>
      </c>
      <c r="R1042" s="205">
        <f>Q1042*H1042</f>
        <v>9.7331549879999993E-2</v>
      </c>
      <c r="S1042" s="205">
        <v>0</v>
      </c>
      <c r="T1042" s="206">
        <f>S1042*H1042</f>
        <v>0</v>
      </c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R1042" s="207" t="s">
        <v>257</v>
      </c>
      <c r="AT1042" s="207" t="s">
        <v>167</v>
      </c>
      <c r="AU1042" s="207" t="s">
        <v>94</v>
      </c>
      <c r="AY1042" s="17" t="s">
        <v>165</v>
      </c>
      <c r="BE1042" s="208">
        <f>IF(N1042="základná",J1042,0)</f>
        <v>0</v>
      </c>
      <c r="BF1042" s="208">
        <f>IF(N1042="znížená",J1042,0)</f>
        <v>826.03</v>
      </c>
      <c r="BG1042" s="208">
        <f>IF(N1042="zákl. prenesená",J1042,0)</f>
        <v>0</v>
      </c>
      <c r="BH1042" s="208">
        <f>IF(N1042="zníž. prenesená",J1042,0)</f>
        <v>0</v>
      </c>
      <c r="BI1042" s="208">
        <f>IF(N1042="nulová",J1042,0)</f>
        <v>0</v>
      </c>
      <c r="BJ1042" s="17" t="s">
        <v>94</v>
      </c>
      <c r="BK1042" s="208">
        <f>ROUND(I1042*H1042,2)</f>
        <v>826.03</v>
      </c>
      <c r="BL1042" s="17" t="s">
        <v>257</v>
      </c>
      <c r="BM1042" s="207" t="s">
        <v>1715</v>
      </c>
    </row>
    <row r="1043" spans="1:65" s="12" customFormat="1" ht="22.9" customHeight="1">
      <c r="B1043" s="181"/>
      <c r="C1043" s="182"/>
      <c r="D1043" s="183" t="s">
        <v>72</v>
      </c>
      <c r="E1043" s="194" t="s">
        <v>1716</v>
      </c>
      <c r="F1043" s="194" t="s">
        <v>1717</v>
      </c>
      <c r="G1043" s="182"/>
      <c r="H1043" s="182"/>
      <c r="I1043" s="182"/>
      <c r="J1043" s="195">
        <f>BK1043</f>
        <v>7331.5999999999995</v>
      </c>
      <c r="K1043" s="182"/>
      <c r="L1043" s="186"/>
      <c r="M1043" s="187"/>
      <c r="N1043" s="188"/>
      <c r="O1043" s="188"/>
      <c r="P1043" s="189">
        <f>SUM(P1044:P1051)</f>
        <v>29.28464</v>
      </c>
      <c r="Q1043" s="188"/>
      <c r="R1043" s="189">
        <f>SUM(R1044:R1051)</f>
        <v>0.53992280000000004</v>
      </c>
      <c r="S1043" s="188"/>
      <c r="T1043" s="190">
        <f>SUM(T1044:T1051)</f>
        <v>0</v>
      </c>
      <c r="AR1043" s="191" t="s">
        <v>94</v>
      </c>
      <c r="AT1043" s="192" t="s">
        <v>72</v>
      </c>
      <c r="AU1043" s="192" t="s">
        <v>81</v>
      </c>
      <c r="AY1043" s="191" t="s">
        <v>165</v>
      </c>
      <c r="BK1043" s="193">
        <f>SUM(BK1044:BK1051)</f>
        <v>7331.5999999999995</v>
      </c>
    </row>
    <row r="1044" spans="1:65" s="2" customFormat="1" ht="33" customHeight="1">
      <c r="A1044" s="31"/>
      <c r="B1044" s="32"/>
      <c r="C1044" s="196" t="s">
        <v>1718</v>
      </c>
      <c r="D1044" s="196" t="s">
        <v>167</v>
      </c>
      <c r="E1044" s="197" t="s">
        <v>1719</v>
      </c>
      <c r="F1044" s="198" t="s">
        <v>1720</v>
      </c>
      <c r="G1044" s="199" t="s">
        <v>289</v>
      </c>
      <c r="H1044" s="200">
        <v>1</v>
      </c>
      <c r="I1044" s="201">
        <v>429.28</v>
      </c>
      <c r="J1044" s="201">
        <f>ROUND(I1044*H1044,2)</f>
        <v>429.28</v>
      </c>
      <c r="K1044" s="202"/>
      <c r="L1044" s="36"/>
      <c r="M1044" s="203" t="s">
        <v>1</v>
      </c>
      <c r="N1044" s="204" t="s">
        <v>39</v>
      </c>
      <c r="O1044" s="205">
        <v>20.30752</v>
      </c>
      <c r="P1044" s="205">
        <f>O1044*H1044</f>
        <v>20.30752</v>
      </c>
      <c r="Q1044" s="205">
        <v>0</v>
      </c>
      <c r="R1044" s="205">
        <f>Q1044*H1044</f>
        <v>0</v>
      </c>
      <c r="S1044" s="205">
        <v>0</v>
      </c>
      <c r="T1044" s="206">
        <f>S1044*H1044</f>
        <v>0</v>
      </c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R1044" s="207" t="s">
        <v>257</v>
      </c>
      <c r="AT1044" s="207" t="s">
        <v>167</v>
      </c>
      <c r="AU1044" s="207" t="s">
        <v>94</v>
      </c>
      <c r="AY1044" s="17" t="s">
        <v>165</v>
      </c>
      <c r="BE1044" s="208">
        <f>IF(N1044="základná",J1044,0)</f>
        <v>0</v>
      </c>
      <c r="BF1044" s="208">
        <f>IF(N1044="znížená",J1044,0)</f>
        <v>429.28</v>
      </c>
      <c r="BG1044" s="208">
        <f>IF(N1044="zákl. prenesená",J1044,0)</f>
        <v>0</v>
      </c>
      <c r="BH1044" s="208">
        <f>IF(N1044="zníž. prenesená",J1044,0)</f>
        <v>0</v>
      </c>
      <c r="BI1044" s="208">
        <f>IF(N1044="nulová",J1044,0)</f>
        <v>0</v>
      </c>
      <c r="BJ1044" s="17" t="s">
        <v>94</v>
      </c>
      <c r="BK1044" s="208">
        <f>ROUND(I1044*H1044,2)</f>
        <v>429.28</v>
      </c>
      <c r="BL1044" s="17" t="s">
        <v>257</v>
      </c>
      <c r="BM1044" s="207" t="s">
        <v>1721</v>
      </c>
    </row>
    <row r="1045" spans="1:65" s="2" customFormat="1" ht="33" customHeight="1">
      <c r="A1045" s="31"/>
      <c r="B1045" s="32"/>
      <c r="C1045" s="243" t="s">
        <v>1722</v>
      </c>
      <c r="D1045" s="243" t="s">
        <v>615</v>
      </c>
      <c r="E1045" s="244" t="s">
        <v>1723</v>
      </c>
      <c r="F1045" s="245" t="s">
        <v>1724</v>
      </c>
      <c r="G1045" s="246" t="s">
        <v>289</v>
      </c>
      <c r="H1045" s="247">
        <v>1</v>
      </c>
      <c r="I1045" s="248">
        <v>3678</v>
      </c>
      <c r="J1045" s="248">
        <f>ROUND(I1045*H1045,2)</f>
        <v>3678</v>
      </c>
      <c r="K1045" s="249"/>
      <c r="L1045" s="250"/>
      <c r="M1045" s="251" t="s">
        <v>1</v>
      </c>
      <c r="N1045" s="252" t="s">
        <v>39</v>
      </c>
      <c r="O1045" s="205">
        <v>0</v>
      </c>
      <c r="P1045" s="205">
        <f>O1045*H1045</f>
        <v>0</v>
      </c>
      <c r="Q1045" s="205">
        <v>4.4999999999999998E-2</v>
      </c>
      <c r="R1045" s="205">
        <f>Q1045*H1045</f>
        <v>4.4999999999999998E-2</v>
      </c>
      <c r="S1045" s="205">
        <v>0</v>
      </c>
      <c r="T1045" s="206">
        <f>S1045*H1045</f>
        <v>0</v>
      </c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R1045" s="207" t="s">
        <v>358</v>
      </c>
      <c r="AT1045" s="207" t="s">
        <v>615</v>
      </c>
      <c r="AU1045" s="207" t="s">
        <v>94</v>
      </c>
      <c r="AY1045" s="17" t="s">
        <v>165</v>
      </c>
      <c r="BE1045" s="208">
        <f>IF(N1045="základná",J1045,0)</f>
        <v>0</v>
      </c>
      <c r="BF1045" s="208">
        <f>IF(N1045="znížená",J1045,0)</f>
        <v>3678</v>
      </c>
      <c r="BG1045" s="208">
        <f>IF(N1045="zákl. prenesená",J1045,0)</f>
        <v>0</v>
      </c>
      <c r="BH1045" s="208">
        <f>IF(N1045="zníž. prenesená",J1045,0)</f>
        <v>0</v>
      </c>
      <c r="BI1045" s="208">
        <f>IF(N1045="nulová",J1045,0)</f>
        <v>0</v>
      </c>
      <c r="BJ1045" s="17" t="s">
        <v>94</v>
      </c>
      <c r="BK1045" s="208">
        <f>ROUND(I1045*H1045,2)</f>
        <v>3678</v>
      </c>
      <c r="BL1045" s="17" t="s">
        <v>257</v>
      </c>
      <c r="BM1045" s="207" t="s">
        <v>1725</v>
      </c>
    </row>
    <row r="1046" spans="1:65" s="2" customFormat="1" ht="37.9" customHeight="1">
      <c r="A1046" s="31"/>
      <c r="B1046" s="32"/>
      <c r="C1046" s="196" t="s">
        <v>1726</v>
      </c>
      <c r="D1046" s="196" t="s">
        <v>167</v>
      </c>
      <c r="E1046" s="197" t="s">
        <v>1727</v>
      </c>
      <c r="F1046" s="198" t="s">
        <v>1728</v>
      </c>
      <c r="G1046" s="199" t="s">
        <v>170</v>
      </c>
      <c r="H1046" s="200">
        <v>23.623999999999999</v>
      </c>
      <c r="I1046" s="201">
        <v>10.98</v>
      </c>
      <c r="J1046" s="201">
        <f>ROUND(I1046*H1046,2)</f>
        <v>259.39</v>
      </c>
      <c r="K1046" s="202"/>
      <c r="L1046" s="36"/>
      <c r="M1046" s="203" t="s">
        <v>1</v>
      </c>
      <c r="N1046" s="204" t="s">
        <v>39</v>
      </c>
      <c r="O1046" s="205">
        <v>0.38</v>
      </c>
      <c r="P1046" s="205">
        <f>O1046*H1046</f>
        <v>8.9771199999999993</v>
      </c>
      <c r="Q1046" s="205">
        <v>9.5E-4</v>
      </c>
      <c r="R1046" s="205">
        <f>Q1046*H1046</f>
        <v>2.2442799999999999E-2</v>
      </c>
      <c r="S1046" s="205">
        <v>0</v>
      </c>
      <c r="T1046" s="206">
        <f>S1046*H1046</f>
        <v>0</v>
      </c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R1046" s="207" t="s">
        <v>257</v>
      </c>
      <c r="AT1046" s="207" t="s">
        <v>167</v>
      </c>
      <c r="AU1046" s="207" t="s">
        <v>94</v>
      </c>
      <c r="AY1046" s="17" t="s">
        <v>165</v>
      </c>
      <c r="BE1046" s="208">
        <f>IF(N1046="základná",J1046,0)</f>
        <v>0</v>
      </c>
      <c r="BF1046" s="208">
        <f>IF(N1046="znížená",J1046,0)</f>
        <v>259.39</v>
      </c>
      <c r="BG1046" s="208">
        <f>IF(N1046="zákl. prenesená",J1046,0)</f>
        <v>0</v>
      </c>
      <c r="BH1046" s="208">
        <f>IF(N1046="zníž. prenesená",J1046,0)</f>
        <v>0</v>
      </c>
      <c r="BI1046" s="208">
        <f>IF(N1046="nulová",J1046,0)</f>
        <v>0</v>
      </c>
      <c r="BJ1046" s="17" t="s">
        <v>94</v>
      </c>
      <c r="BK1046" s="208">
        <f>ROUND(I1046*H1046,2)</f>
        <v>259.39</v>
      </c>
      <c r="BL1046" s="17" t="s">
        <v>257</v>
      </c>
      <c r="BM1046" s="207" t="s">
        <v>1729</v>
      </c>
    </row>
    <row r="1047" spans="1:65" s="13" customFormat="1" ht="11.25">
      <c r="B1047" s="209"/>
      <c r="C1047" s="210"/>
      <c r="D1047" s="211" t="s">
        <v>173</v>
      </c>
      <c r="E1047" s="212" t="s">
        <v>1</v>
      </c>
      <c r="F1047" s="213" t="s">
        <v>1730</v>
      </c>
      <c r="G1047" s="210"/>
      <c r="H1047" s="212" t="s">
        <v>1</v>
      </c>
      <c r="I1047" s="210"/>
      <c r="J1047" s="210"/>
      <c r="K1047" s="210"/>
      <c r="L1047" s="214"/>
      <c r="M1047" s="215"/>
      <c r="N1047" s="216"/>
      <c r="O1047" s="216"/>
      <c r="P1047" s="216"/>
      <c r="Q1047" s="216"/>
      <c r="R1047" s="216"/>
      <c r="S1047" s="216"/>
      <c r="T1047" s="217"/>
      <c r="AT1047" s="218" t="s">
        <v>173</v>
      </c>
      <c r="AU1047" s="218" t="s">
        <v>94</v>
      </c>
      <c r="AV1047" s="13" t="s">
        <v>81</v>
      </c>
      <c r="AW1047" s="13" t="s">
        <v>29</v>
      </c>
      <c r="AX1047" s="13" t="s">
        <v>73</v>
      </c>
      <c r="AY1047" s="218" t="s">
        <v>165</v>
      </c>
    </row>
    <row r="1048" spans="1:65" s="14" customFormat="1" ht="11.25">
      <c r="B1048" s="219"/>
      <c r="C1048" s="220"/>
      <c r="D1048" s="211" t="s">
        <v>173</v>
      </c>
      <c r="E1048" s="221" t="s">
        <v>1</v>
      </c>
      <c r="F1048" s="222" t="s">
        <v>1731</v>
      </c>
      <c r="G1048" s="220"/>
      <c r="H1048" s="223">
        <v>23.623999999999999</v>
      </c>
      <c r="I1048" s="220"/>
      <c r="J1048" s="220"/>
      <c r="K1048" s="220"/>
      <c r="L1048" s="224"/>
      <c r="M1048" s="225"/>
      <c r="N1048" s="226"/>
      <c r="O1048" s="226"/>
      <c r="P1048" s="226"/>
      <c r="Q1048" s="226"/>
      <c r="R1048" s="226"/>
      <c r="S1048" s="226"/>
      <c r="T1048" s="227"/>
      <c r="AT1048" s="228" t="s">
        <v>173</v>
      </c>
      <c r="AU1048" s="228" t="s">
        <v>94</v>
      </c>
      <c r="AV1048" s="14" t="s">
        <v>94</v>
      </c>
      <c r="AW1048" s="14" t="s">
        <v>29</v>
      </c>
      <c r="AX1048" s="14" t="s">
        <v>73</v>
      </c>
      <c r="AY1048" s="228" t="s">
        <v>165</v>
      </c>
    </row>
    <row r="1049" spans="1:65" s="15" customFormat="1" ht="11.25">
      <c r="B1049" s="229"/>
      <c r="C1049" s="230"/>
      <c r="D1049" s="211" t="s">
        <v>173</v>
      </c>
      <c r="E1049" s="231" t="s">
        <v>1</v>
      </c>
      <c r="F1049" s="232" t="s">
        <v>176</v>
      </c>
      <c r="G1049" s="230"/>
      <c r="H1049" s="233">
        <v>23.623999999999999</v>
      </c>
      <c r="I1049" s="230"/>
      <c r="J1049" s="230"/>
      <c r="K1049" s="230"/>
      <c r="L1049" s="234"/>
      <c r="M1049" s="235"/>
      <c r="N1049" s="236"/>
      <c r="O1049" s="236"/>
      <c r="P1049" s="236"/>
      <c r="Q1049" s="236"/>
      <c r="R1049" s="236"/>
      <c r="S1049" s="236"/>
      <c r="T1049" s="237"/>
      <c r="AT1049" s="238" t="s">
        <v>173</v>
      </c>
      <c r="AU1049" s="238" t="s">
        <v>94</v>
      </c>
      <c r="AV1049" s="15" t="s">
        <v>171</v>
      </c>
      <c r="AW1049" s="15" t="s">
        <v>29</v>
      </c>
      <c r="AX1049" s="15" t="s">
        <v>81</v>
      </c>
      <c r="AY1049" s="238" t="s">
        <v>165</v>
      </c>
    </row>
    <row r="1050" spans="1:65" s="2" customFormat="1" ht="16.5" customHeight="1">
      <c r="A1050" s="31"/>
      <c r="B1050" s="32"/>
      <c r="C1050" s="243" t="s">
        <v>1732</v>
      </c>
      <c r="D1050" s="243" t="s">
        <v>615</v>
      </c>
      <c r="E1050" s="244" t="s">
        <v>1733</v>
      </c>
      <c r="F1050" s="245" t="s">
        <v>1734</v>
      </c>
      <c r="G1050" s="246" t="s">
        <v>170</v>
      </c>
      <c r="H1050" s="247">
        <v>23.623999999999999</v>
      </c>
      <c r="I1050" s="248">
        <v>121.22</v>
      </c>
      <c r="J1050" s="248">
        <f>ROUND(I1050*H1050,2)</f>
        <v>2863.7</v>
      </c>
      <c r="K1050" s="249"/>
      <c r="L1050" s="250"/>
      <c r="M1050" s="251" t="s">
        <v>1</v>
      </c>
      <c r="N1050" s="252" t="s">
        <v>39</v>
      </c>
      <c r="O1050" s="205">
        <v>0</v>
      </c>
      <c r="P1050" s="205">
        <f>O1050*H1050</f>
        <v>0</v>
      </c>
      <c r="Q1050" s="205">
        <v>0.02</v>
      </c>
      <c r="R1050" s="205">
        <f>Q1050*H1050</f>
        <v>0.47248000000000001</v>
      </c>
      <c r="S1050" s="205">
        <v>0</v>
      </c>
      <c r="T1050" s="206">
        <f>S1050*H1050</f>
        <v>0</v>
      </c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R1050" s="207" t="s">
        <v>358</v>
      </c>
      <c r="AT1050" s="207" t="s">
        <v>615</v>
      </c>
      <c r="AU1050" s="207" t="s">
        <v>94</v>
      </c>
      <c r="AY1050" s="17" t="s">
        <v>165</v>
      </c>
      <c r="BE1050" s="208">
        <f>IF(N1050="základná",J1050,0)</f>
        <v>0</v>
      </c>
      <c r="BF1050" s="208">
        <f>IF(N1050="znížená",J1050,0)</f>
        <v>2863.7</v>
      </c>
      <c r="BG1050" s="208">
        <f>IF(N1050="zákl. prenesená",J1050,0)</f>
        <v>0</v>
      </c>
      <c r="BH1050" s="208">
        <f>IF(N1050="zníž. prenesená",J1050,0)</f>
        <v>0</v>
      </c>
      <c r="BI1050" s="208">
        <f>IF(N1050="nulová",J1050,0)</f>
        <v>0</v>
      </c>
      <c r="BJ1050" s="17" t="s">
        <v>94</v>
      </c>
      <c r="BK1050" s="208">
        <f>ROUND(I1050*H1050,2)</f>
        <v>2863.7</v>
      </c>
      <c r="BL1050" s="17" t="s">
        <v>257</v>
      </c>
      <c r="BM1050" s="207" t="s">
        <v>1735</v>
      </c>
    </row>
    <row r="1051" spans="1:65" s="2" customFormat="1" ht="21.75" customHeight="1">
      <c r="A1051" s="31"/>
      <c r="B1051" s="32"/>
      <c r="C1051" s="196" t="s">
        <v>1736</v>
      </c>
      <c r="D1051" s="196" t="s">
        <v>167</v>
      </c>
      <c r="E1051" s="197" t="s">
        <v>1737</v>
      </c>
      <c r="F1051" s="198" t="s">
        <v>1738</v>
      </c>
      <c r="G1051" s="199" t="s">
        <v>631</v>
      </c>
      <c r="H1051" s="200">
        <v>72.304000000000002</v>
      </c>
      <c r="I1051" s="201">
        <v>1.4</v>
      </c>
      <c r="J1051" s="201">
        <f>ROUND(I1051*H1051,2)</f>
        <v>101.23</v>
      </c>
      <c r="K1051" s="202"/>
      <c r="L1051" s="36"/>
      <c r="M1051" s="203" t="s">
        <v>1</v>
      </c>
      <c r="N1051" s="204" t="s">
        <v>39</v>
      </c>
      <c r="O1051" s="205">
        <v>0</v>
      </c>
      <c r="P1051" s="205">
        <f>O1051*H1051</f>
        <v>0</v>
      </c>
      <c r="Q1051" s="205">
        <v>0</v>
      </c>
      <c r="R1051" s="205">
        <f>Q1051*H1051</f>
        <v>0</v>
      </c>
      <c r="S1051" s="205">
        <v>0</v>
      </c>
      <c r="T1051" s="206">
        <f>S1051*H1051</f>
        <v>0</v>
      </c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R1051" s="207" t="s">
        <v>257</v>
      </c>
      <c r="AT1051" s="207" t="s">
        <v>167</v>
      </c>
      <c r="AU1051" s="207" t="s">
        <v>94</v>
      </c>
      <c r="AY1051" s="17" t="s">
        <v>165</v>
      </c>
      <c r="BE1051" s="208">
        <f>IF(N1051="základná",J1051,0)</f>
        <v>0</v>
      </c>
      <c r="BF1051" s="208">
        <f>IF(N1051="znížená",J1051,0)</f>
        <v>101.23</v>
      </c>
      <c r="BG1051" s="208">
        <f>IF(N1051="zákl. prenesená",J1051,0)</f>
        <v>0</v>
      </c>
      <c r="BH1051" s="208">
        <f>IF(N1051="zníž. prenesená",J1051,0)</f>
        <v>0</v>
      </c>
      <c r="BI1051" s="208">
        <f>IF(N1051="nulová",J1051,0)</f>
        <v>0</v>
      </c>
      <c r="BJ1051" s="17" t="s">
        <v>94</v>
      </c>
      <c r="BK1051" s="208">
        <f>ROUND(I1051*H1051,2)</f>
        <v>101.23</v>
      </c>
      <c r="BL1051" s="17" t="s">
        <v>257</v>
      </c>
      <c r="BM1051" s="207" t="s">
        <v>1739</v>
      </c>
    </row>
    <row r="1052" spans="1:65" s="12" customFormat="1" ht="25.9" customHeight="1">
      <c r="B1052" s="181"/>
      <c r="C1052" s="182"/>
      <c r="D1052" s="183" t="s">
        <v>72</v>
      </c>
      <c r="E1052" s="184" t="s">
        <v>615</v>
      </c>
      <c r="F1052" s="184" t="s">
        <v>616</v>
      </c>
      <c r="G1052" s="182"/>
      <c r="H1052" s="182"/>
      <c r="I1052" s="182"/>
      <c r="J1052" s="185">
        <f>BK1052</f>
        <v>34800.33</v>
      </c>
      <c r="K1052" s="182"/>
      <c r="L1052" s="186"/>
      <c r="M1052" s="187"/>
      <c r="N1052" s="188"/>
      <c r="O1052" s="188"/>
      <c r="P1052" s="189">
        <f>P1053</f>
        <v>596.61699999999996</v>
      </c>
      <c r="Q1052" s="188"/>
      <c r="R1052" s="189">
        <f>R1053</f>
        <v>0</v>
      </c>
      <c r="S1052" s="188"/>
      <c r="T1052" s="190">
        <f>T1053</f>
        <v>0</v>
      </c>
      <c r="AR1052" s="191" t="s">
        <v>180</v>
      </c>
      <c r="AT1052" s="192" t="s">
        <v>72</v>
      </c>
      <c r="AU1052" s="192" t="s">
        <v>73</v>
      </c>
      <c r="AY1052" s="191" t="s">
        <v>165</v>
      </c>
      <c r="BK1052" s="193">
        <f>BK1053</f>
        <v>34800.33</v>
      </c>
    </row>
    <row r="1053" spans="1:65" s="12" customFormat="1" ht="22.9" customHeight="1">
      <c r="B1053" s="181"/>
      <c r="C1053" s="182"/>
      <c r="D1053" s="183" t="s">
        <v>72</v>
      </c>
      <c r="E1053" s="194" t="s">
        <v>1740</v>
      </c>
      <c r="F1053" s="194" t="s">
        <v>1741</v>
      </c>
      <c r="G1053" s="182"/>
      <c r="H1053" s="182"/>
      <c r="I1053" s="182"/>
      <c r="J1053" s="195">
        <f>BK1053</f>
        <v>34800.33</v>
      </c>
      <c r="K1053" s="182"/>
      <c r="L1053" s="186"/>
      <c r="M1053" s="187"/>
      <c r="N1053" s="188"/>
      <c r="O1053" s="188"/>
      <c r="P1053" s="189">
        <f>P1054</f>
        <v>596.61699999999996</v>
      </c>
      <c r="Q1053" s="188"/>
      <c r="R1053" s="189">
        <f>R1054</f>
        <v>0</v>
      </c>
      <c r="S1053" s="188"/>
      <c r="T1053" s="190">
        <f>T1054</f>
        <v>0</v>
      </c>
      <c r="AR1053" s="191" t="s">
        <v>180</v>
      </c>
      <c r="AT1053" s="192" t="s">
        <v>72</v>
      </c>
      <c r="AU1053" s="192" t="s">
        <v>81</v>
      </c>
      <c r="AY1053" s="191" t="s">
        <v>165</v>
      </c>
      <c r="BK1053" s="193">
        <f>BK1054</f>
        <v>34800.33</v>
      </c>
    </row>
    <row r="1054" spans="1:65" s="2" customFormat="1" ht="37.9" customHeight="1">
      <c r="A1054" s="31"/>
      <c r="B1054" s="32"/>
      <c r="C1054" s="196" t="s">
        <v>1742</v>
      </c>
      <c r="D1054" s="196" t="s">
        <v>167</v>
      </c>
      <c r="E1054" s="197" t="s">
        <v>1743</v>
      </c>
      <c r="F1054" s="198" t="s">
        <v>1744</v>
      </c>
      <c r="G1054" s="199" t="s">
        <v>289</v>
      </c>
      <c r="H1054" s="200">
        <v>1</v>
      </c>
      <c r="I1054" s="201">
        <v>34800.33</v>
      </c>
      <c r="J1054" s="201">
        <f>ROUND(I1054*H1054,2)</f>
        <v>34800.33</v>
      </c>
      <c r="K1054" s="202"/>
      <c r="L1054" s="36"/>
      <c r="M1054" s="203" t="s">
        <v>1</v>
      </c>
      <c r="N1054" s="204" t="s">
        <v>39</v>
      </c>
      <c r="O1054" s="205">
        <v>596.61699999999996</v>
      </c>
      <c r="P1054" s="205">
        <f>O1054*H1054</f>
        <v>596.61699999999996</v>
      </c>
      <c r="Q1054" s="205">
        <v>0</v>
      </c>
      <c r="R1054" s="205">
        <f>Q1054*H1054</f>
        <v>0</v>
      </c>
      <c r="S1054" s="205">
        <v>0</v>
      </c>
      <c r="T1054" s="206">
        <f>S1054*H1054</f>
        <v>0</v>
      </c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R1054" s="207" t="s">
        <v>530</v>
      </c>
      <c r="AT1054" s="207" t="s">
        <v>167</v>
      </c>
      <c r="AU1054" s="207" t="s">
        <v>94</v>
      </c>
      <c r="AY1054" s="17" t="s">
        <v>165</v>
      </c>
      <c r="BE1054" s="208">
        <f>IF(N1054="základná",J1054,0)</f>
        <v>0</v>
      </c>
      <c r="BF1054" s="208">
        <f>IF(N1054="znížená",J1054,0)</f>
        <v>34800.33</v>
      </c>
      <c r="BG1054" s="208">
        <f>IF(N1054="zákl. prenesená",J1054,0)</f>
        <v>0</v>
      </c>
      <c r="BH1054" s="208">
        <f>IF(N1054="zníž. prenesená",J1054,0)</f>
        <v>0</v>
      </c>
      <c r="BI1054" s="208">
        <f>IF(N1054="nulová",J1054,0)</f>
        <v>0</v>
      </c>
      <c r="BJ1054" s="17" t="s">
        <v>94</v>
      </c>
      <c r="BK1054" s="208">
        <f>ROUND(I1054*H1054,2)</f>
        <v>34800.33</v>
      </c>
      <c r="BL1054" s="17" t="s">
        <v>530</v>
      </c>
      <c r="BM1054" s="207" t="s">
        <v>1745</v>
      </c>
    </row>
    <row r="1055" spans="1:65" s="12" customFormat="1" ht="25.9" customHeight="1">
      <c r="B1055" s="181"/>
      <c r="C1055" s="182"/>
      <c r="D1055" s="183" t="s">
        <v>72</v>
      </c>
      <c r="E1055" s="184" t="s">
        <v>627</v>
      </c>
      <c r="F1055" s="184" t="s">
        <v>628</v>
      </c>
      <c r="G1055" s="182"/>
      <c r="H1055" s="182"/>
      <c r="I1055" s="182"/>
      <c r="J1055" s="185">
        <f>BK1055</f>
        <v>9947.44</v>
      </c>
      <c r="K1055" s="182"/>
      <c r="L1055" s="186"/>
      <c r="M1055" s="187"/>
      <c r="N1055" s="188"/>
      <c r="O1055" s="188"/>
      <c r="P1055" s="189">
        <f>P1056</f>
        <v>0</v>
      </c>
      <c r="Q1055" s="188"/>
      <c r="R1055" s="189">
        <f>R1056</f>
        <v>0</v>
      </c>
      <c r="S1055" s="188"/>
      <c r="T1055" s="190">
        <f>T1056</f>
        <v>0</v>
      </c>
      <c r="AR1055" s="191" t="s">
        <v>171</v>
      </c>
      <c r="AT1055" s="192" t="s">
        <v>72</v>
      </c>
      <c r="AU1055" s="192" t="s">
        <v>73</v>
      </c>
      <c r="AY1055" s="191" t="s">
        <v>165</v>
      </c>
      <c r="BK1055" s="193">
        <f>BK1056</f>
        <v>9947.44</v>
      </c>
    </row>
    <row r="1056" spans="1:65" s="2" customFormat="1" ht="24.2" customHeight="1">
      <c r="A1056" s="31"/>
      <c r="B1056" s="32"/>
      <c r="C1056" s="196" t="s">
        <v>1746</v>
      </c>
      <c r="D1056" s="196" t="s">
        <v>167</v>
      </c>
      <c r="E1056" s="197" t="s">
        <v>627</v>
      </c>
      <c r="F1056" s="198" t="s">
        <v>1747</v>
      </c>
      <c r="G1056" s="199" t="s">
        <v>631</v>
      </c>
      <c r="H1056" s="200">
        <v>3978.9740000000002</v>
      </c>
      <c r="I1056" s="201">
        <v>2.5</v>
      </c>
      <c r="J1056" s="201">
        <f>ROUND(I1056*H1056,2)</f>
        <v>9947.44</v>
      </c>
      <c r="K1056" s="202"/>
      <c r="L1056" s="36"/>
      <c r="M1056" s="239" t="s">
        <v>1</v>
      </c>
      <c r="N1056" s="240" t="s">
        <v>39</v>
      </c>
      <c r="O1056" s="241">
        <v>0</v>
      </c>
      <c r="P1056" s="241">
        <f>O1056*H1056</f>
        <v>0</v>
      </c>
      <c r="Q1056" s="241">
        <v>0</v>
      </c>
      <c r="R1056" s="241">
        <f>Q1056*H1056</f>
        <v>0</v>
      </c>
      <c r="S1056" s="241">
        <v>0</v>
      </c>
      <c r="T1056" s="242">
        <f>S1056*H1056</f>
        <v>0</v>
      </c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R1056" s="207" t="s">
        <v>632</v>
      </c>
      <c r="AT1056" s="207" t="s">
        <v>167</v>
      </c>
      <c r="AU1056" s="207" t="s">
        <v>81</v>
      </c>
      <c r="AY1056" s="17" t="s">
        <v>165</v>
      </c>
      <c r="BE1056" s="208">
        <f>IF(N1056="základná",J1056,0)</f>
        <v>0</v>
      </c>
      <c r="BF1056" s="208">
        <f>IF(N1056="znížená",J1056,0)</f>
        <v>9947.44</v>
      </c>
      <c r="BG1056" s="208">
        <f>IF(N1056="zákl. prenesená",J1056,0)</f>
        <v>0</v>
      </c>
      <c r="BH1056" s="208">
        <f>IF(N1056="zníž. prenesená",J1056,0)</f>
        <v>0</v>
      </c>
      <c r="BI1056" s="208">
        <f>IF(N1056="nulová",J1056,0)</f>
        <v>0</v>
      </c>
      <c r="BJ1056" s="17" t="s">
        <v>94</v>
      </c>
      <c r="BK1056" s="208">
        <f>ROUND(I1056*H1056,2)</f>
        <v>9947.44</v>
      </c>
      <c r="BL1056" s="17" t="s">
        <v>632</v>
      </c>
      <c r="BM1056" s="207" t="s">
        <v>1748</v>
      </c>
    </row>
    <row r="1057" spans="1:31" s="2" customFormat="1" ht="6.95" customHeight="1">
      <c r="A1057" s="31"/>
      <c r="B1057" s="55"/>
      <c r="C1057" s="56"/>
      <c r="D1057" s="56"/>
      <c r="E1057" s="56"/>
      <c r="F1057" s="56"/>
      <c r="G1057" s="56"/>
      <c r="H1057" s="56"/>
      <c r="I1057" s="56"/>
      <c r="J1057" s="56"/>
      <c r="K1057" s="56"/>
      <c r="L1057" s="36"/>
      <c r="M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</row>
  </sheetData>
  <sheetProtection algorithmName="SHA-512" hashValue="765+y7WlFnGl3+m/q7bO46w7uKZKI79mXnoSmCAy6FJj4nH8AURruM8CjKsq6ksjuETrGpeMDD8KYkEZ+uj0LA==" saltValue="yzXh+wKpc8u3+K62iUe1Go9z4ILxuRH9jskNdoxpLS7W1bf88jgcNoCB+VqLLwzk82KTOKd4zeAGqzM6oeqQnQ==" spinCount="100000" sheet="1" objects="1" scenarios="1" formatColumns="0" formatRows="0" autoFilter="0"/>
  <autoFilter ref="C141:K1056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20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88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2" customFormat="1" ht="12" customHeight="1">
      <c r="A8" s="31"/>
      <c r="B8" s="36"/>
      <c r="C8" s="31"/>
      <c r="D8" s="120" t="s">
        <v>126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05" t="s">
        <v>1749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15</v>
      </c>
      <c r="E11" s="31"/>
      <c r="F11" s="111" t="s">
        <v>1</v>
      </c>
      <c r="G11" s="31"/>
      <c r="H11" s="31"/>
      <c r="I11" s="120" t="s">
        <v>16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17</v>
      </c>
      <c r="E12" s="31"/>
      <c r="F12" s="111" t="s">
        <v>18</v>
      </c>
      <c r="G12" s="31"/>
      <c r="H12" s="31"/>
      <c r="I12" s="120" t="s">
        <v>19</v>
      </c>
      <c r="J12" s="121" t="str">
        <f>'Rekapitulácia stavby'!AN8</f>
        <v>24. 4. 2023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21</v>
      </c>
      <c r="E14" s="31"/>
      <c r="F14" s="31"/>
      <c r="G14" s="31"/>
      <c r="H14" s="31"/>
      <c r="I14" s="120" t="s">
        <v>22</v>
      </c>
      <c r="J14" s="111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23</v>
      </c>
      <c r="F15" s="31"/>
      <c r="G15" s="31"/>
      <c r="H15" s="31"/>
      <c r="I15" s="120" t="s">
        <v>24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25</v>
      </c>
      <c r="E17" s="31"/>
      <c r="F17" s="31"/>
      <c r="G17" s="31"/>
      <c r="H17" s="31"/>
      <c r="I17" s="120" t="s">
        <v>22</v>
      </c>
      <c r="J17" s="111" t="str">
        <f>'Rekapitulácia stavby'!AN13</f>
        <v/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07" t="str">
        <f>'Rekapitulácia stavby'!E14</f>
        <v xml:space="preserve"> </v>
      </c>
      <c r="F18" s="307"/>
      <c r="G18" s="307"/>
      <c r="H18" s="307"/>
      <c r="I18" s="120" t="s">
        <v>24</v>
      </c>
      <c r="J18" s="111" t="str">
        <f>'Rekapitulácia stavby'!AN14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27</v>
      </c>
      <c r="E20" s="31"/>
      <c r="F20" s="31"/>
      <c r="G20" s="31"/>
      <c r="H20" s="31"/>
      <c r="I20" s="120" t="s">
        <v>22</v>
      </c>
      <c r="J20" s="111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28</v>
      </c>
      <c r="F21" s="31"/>
      <c r="G21" s="31"/>
      <c r="H21" s="31"/>
      <c r="I21" s="120" t="s">
        <v>24</v>
      </c>
      <c r="J21" s="111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30</v>
      </c>
      <c r="E23" s="31"/>
      <c r="F23" s="31"/>
      <c r="G23" s="31"/>
      <c r="H23" s="31"/>
      <c r="I23" s="120" t="s">
        <v>22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31</v>
      </c>
      <c r="F24" s="31"/>
      <c r="G24" s="31"/>
      <c r="H24" s="31"/>
      <c r="I24" s="120" t="s">
        <v>24</v>
      </c>
      <c r="J24" s="111" t="s">
        <v>1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2"/>
      <c r="B27" s="123"/>
      <c r="C27" s="122"/>
      <c r="D27" s="122"/>
      <c r="E27" s="308" t="s">
        <v>1</v>
      </c>
      <c r="F27" s="308"/>
      <c r="G27" s="308"/>
      <c r="H27" s="308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5"/>
      <c r="E29" s="125"/>
      <c r="F29" s="125"/>
      <c r="G29" s="125"/>
      <c r="H29" s="125"/>
      <c r="I29" s="125"/>
      <c r="J29" s="125"/>
      <c r="K29" s="12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6" t="s">
        <v>33</v>
      </c>
      <c r="E30" s="31"/>
      <c r="F30" s="31"/>
      <c r="G30" s="31"/>
      <c r="H30" s="31"/>
      <c r="I30" s="31"/>
      <c r="J30" s="127">
        <f>ROUND(J123, 2)</f>
        <v>11604.37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8" t="s">
        <v>35</v>
      </c>
      <c r="G32" s="31"/>
      <c r="H32" s="31"/>
      <c r="I32" s="128" t="s">
        <v>34</v>
      </c>
      <c r="J32" s="12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9" t="s">
        <v>37</v>
      </c>
      <c r="E33" s="130" t="s">
        <v>38</v>
      </c>
      <c r="F33" s="131">
        <f>ROUND((SUM(BE123:BE319)),  2)</f>
        <v>0</v>
      </c>
      <c r="G33" s="132"/>
      <c r="H33" s="132"/>
      <c r="I33" s="133">
        <v>0.2</v>
      </c>
      <c r="J33" s="131">
        <f>ROUND(((SUM(BE123:BE319))*I33),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30" t="s">
        <v>39</v>
      </c>
      <c r="F34" s="134">
        <f>ROUND((SUM(BF123:BF319)),  2)</f>
        <v>11604.37</v>
      </c>
      <c r="G34" s="31"/>
      <c r="H34" s="31"/>
      <c r="I34" s="135">
        <v>0.2</v>
      </c>
      <c r="J34" s="134">
        <f>ROUND(((SUM(BF123:BF319))*I34),  2)</f>
        <v>2320.87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20" t="s">
        <v>40</v>
      </c>
      <c r="F35" s="134">
        <f>ROUND((SUM(BG123:BG319)),  2)</f>
        <v>0</v>
      </c>
      <c r="G35" s="31"/>
      <c r="H35" s="31"/>
      <c r="I35" s="135">
        <v>0.2</v>
      </c>
      <c r="J35" s="13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20" t="s">
        <v>41</v>
      </c>
      <c r="F36" s="134">
        <f>ROUND((SUM(BH123:BH319)),  2)</f>
        <v>0</v>
      </c>
      <c r="G36" s="31"/>
      <c r="H36" s="31"/>
      <c r="I36" s="135">
        <v>0.2</v>
      </c>
      <c r="J36" s="13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30" t="s">
        <v>42</v>
      </c>
      <c r="F37" s="131">
        <f>ROUND((SUM(BI123:BI319)),  2)</f>
        <v>0</v>
      </c>
      <c r="G37" s="132"/>
      <c r="H37" s="132"/>
      <c r="I37" s="133">
        <v>0</v>
      </c>
      <c r="J37" s="13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6"/>
      <c r="D39" s="137" t="s">
        <v>43</v>
      </c>
      <c r="E39" s="138"/>
      <c r="F39" s="138"/>
      <c r="G39" s="139" t="s">
        <v>44</v>
      </c>
      <c r="H39" s="140" t="s">
        <v>45</v>
      </c>
      <c r="I39" s="138"/>
      <c r="J39" s="141">
        <f>SUM(J30:J37)</f>
        <v>13925.240000000002</v>
      </c>
      <c r="K39" s="14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8" t="s">
        <v>126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5" t="str">
        <f>E9</f>
        <v>03 - Zdravotechnika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8" t="s">
        <v>17</v>
      </c>
      <c r="D89" s="33"/>
      <c r="E89" s="33"/>
      <c r="F89" s="26" t="str">
        <f>F12</f>
        <v>ZVONČIN</v>
      </c>
      <c r="G89" s="33"/>
      <c r="H89" s="33"/>
      <c r="I89" s="28" t="s">
        <v>19</v>
      </c>
      <c r="J89" s="67" t="str">
        <f>IF(J12="","",J12)</f>
        <v>24. 4. 2023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8" t="s">
        <v>21</v>
      </c>
      <c r="D91" s="33"/>
      <c r="E91" s="33"/>
      <c r="F91" s="26" t="str">
        <f>E15</f>
        <v>Obec Zvončín</v>
      </c>
      <c r="G91" s="33"/>
      <c r="H91" s="33"/>
      <c r="I91" s="28" t="s">
        <v>27</v>
      </c>
      <c r="J91" s="29" t="str">
        <f>E21</f>
        <v>HR PROJECT,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8" t="s">
        <v>25</v>
      </c>
      <c r="D92" s="33"/>
      <c r="E92" s="33"/>
      <c r="F92" s="26" t="str">
        <f>IF(E18="","",E18)</f>
        <v xml:space="preserve"> </v>
      </c>
      <c r="G92" s="33"/>
      <c r="H92" s="33"/>
      <c r="I92" s="28" t="s">
        <v>30</v>
      </c>
      <c r="J92" s="29" t="str">
        <f>E24</f>
        <v>Vladimír Pilnik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4" t="s">
        <v>129</v>
      </c>
      <c r="D94" s="155"/>
      <c r="E94" s="155"/>
      <c r="F94" s="155"/>
      <c r="G94" s="155"/>
      <c r="H94" s="155"/>
      <c r="I94" s="155"/>
      <c r="J94" s="156" t="s">
        <v>130</v>
      </c>
      <c r="K94" s="15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7" t="s">
        <v>131</v>
      </c>
      <c r="D96" s="33"/>
      <c r="E96" s="33"/>
      <c r="F96" s="33"/>
      <c r="G96" s="33"/>
      <c r="H96" s="33"/>
      <c r="I96" s="33"/>
      <c r="J96" s="85">
        <f>J123</f>
        <v>11604.369999999999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132</v>
      </c>
    </row>
    <row r="97" spans="1:31" s="9" customFormat="1" ht="24.95" customHeight="1">
      <c r="B97" s="158"/>
      <c r="C97" s="159"/>
      <c r="D97" s="160" t="s">
        <v>136</v>
      </c>
      <c r="E97" s="161"/>
      <c r="F97" s="161"/>
      <c r="G97" s="161"/>
      <c r="H97" s="161"/>
      <c r="I97" s="161"/>
      <c r="J97" s="162">
        <f>J124</f>
        <v>11106.789999999999</v>
      </c>
      <c r="K97" s="159"/>
      <c r="L97" s="163"/>
    </row>
    <row r="98" spans="1:31" s="10" customFormat="1" ht="19.899999999999999" customHeight="1">
      <c r="B98" s="164"/>
      <c r="C98" s="105"/>
      <c r="D98" s="165" t="s">
        <v>138</v>
      </c>
      <c r="E98" s="166"/>
      <c r="F98" s="166"/>
      <c r="G98" s="166"/>
      <c r="H98" s="166"/>
      <c r="I98" s="166"/>
      <c r="J98" s="167">
        <f>J125</f>
        <v>202.37</v>
      </c>
      <c r="K98" s="105"/>
      <c r="L98" s="168"/>
    </row>
    <row r="99" spans="1:31" s="10" customFormat="1" ht="19.899999999999999" customHeight="1">
      <c r="B99" s="164"/>
      <c r="C99" s="105"/>
      <c r="D99" s="165" t="s">
        <v>1750</v>
      </c>
      <c r="E99" s="166"/>
      <c r="F99" s="166"/>
      <c r="G99" s="166"/>
      <c r="H99" s="166"/>
      <c r="I99" s="166"/>
      <c r="J99" s="167">
        <f>J146</f>
        <v>575.69000000000005</v>
      </c>
      <c r="K99" s="105"/>
      <c r="L99" s="168"/>
    </row>
    <row r="100" spans="1:31" s="10" customFormat="1" ht="19.899999999999999" customHeight="1">
      <c r="B100" s="164"/>
      <c r="C100" s="105"/>
      <c r="D100" s="165" t="s">
        <v>1751</v>
      </c>
      <c r="E100" s="166"/>
      <c r="F100" s="166"/>
      <c r="G100" s="166"/>
      <c r="H100" s="166"/>
      <c r="I100" s="166"/>
      <c r="J100" s="167">
        <f>J173</f>
        <v>1803.29</v>
      </c>
      <c r="K100" s="105"/>
      <c r="L100" s="168"/>
    </row>
    <row r="101" spans="1:31" s="10" customFormat="1" ht="19.899999999999999" customHeight="1">
      <c r="B101" s="164"/>
      <c r="C101" s="105"/>
      <c r="D101" s="165" t="s">
        <v>1752</v>
      </c>
      <c r="E101" s="166"/>
      <c r="F101" s="166"/>
      <c r="G101" s="166"/>
      <c r="H101" s="166"/>
      <c r="I101" s="166"/>
      <c r="J101" s="167">
        <f>J194</f>
        <v>1560.32</v>
      </c>
      <c r="K101" s="105"/>
      <c r="L101" s="168"/>
    </row>
    <row r="102" spans="1:31" s="10" customFormat="1" ht="19.899999999999999" customHeight="1">
      <c r="B102" s="164"/>
      <c r="C102" s="105"/>
      <c r="D102" s="165" t="s">
        <v>139</v>
      </c>
      <c r="E102" s="166"/>
      <c r="F102" s="166"/>
      <c r="G102" s="166"/>
      <c r="H102" s="166"/>
      <c r="I102" s="166"/>
      <c r="J102" s="167">
        <f>J201</f>
        <v>6965.119999999999</v>
      </c>
      <c r="K102" s="105"/>
      <c r="L102" s="168"/>
    </row>
    <row r="103" spans="1:31" s="9" customFormat="1" ht="24.95" customHeight="1">
      <c r="B103" s="158"/>
      <c r="C103" s="159"/>
      <c r="D103" s="160" t="s">
        <v>150</v>
      </c>
      <c r="E103" s="161"/>
      <c r="F103" s="161"/>
      <c r="G103" s="161"/>
      <c r="H103" s="161"/>
      <c r="I103" s="161"/>
      <c r="J103" s="162">
        <f>J318</f>
        <v>497.58</v>
      </c>
      <c r="K103" s="159"/>
      <c r="L103" s="163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>
      <c r="A110" s="31"/>
      <c r="B110" s="32"/>
      <c r="C110" s="23" t="s">
        <v>151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8" t="s">
        <v>13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26.25" customHeight="1">
      <c r="A113" s="31"/>
      <c r="B113" s="32"/>
      <c r="C113" s="33"/>
      <c r="D113" s="33"/>
      <c r="E113" s="309" t="str">
        <f>E7</f>
        <v>ZNÍŽENIE ENERGITECKEJ NÁROČNOSTI BUDOVY OcÚ S KULTÚRNYM DOMOM ZVONČIN</v>
      </c>
      <c r="F113" s="310"/>
      <c r="G113" s="310"/>
      <c r="H113" s="310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8" t="s">
        <v>126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65" t="str">
        <f>E9</f>
        <v>03 - Zdravotechnika</v>
      </c>
      <c r="F115" s="311"/>
      <c r="G115" s="311"/>
      <c r="H115" s="311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8" t="s">
        <v>17</v>
      </c>
      <c r="D117" s="33"/>
      <c r="E117" s="33"/>
      <c r="F117" s="26" t="str">
        <f>F12</f>
        <v>ZVONČIN</v>
      </c>
      <c r="G117" s="33"/>
      <c r="H117" s="33"/>
      <c r="I117" s="28" t="s">
        <v>19</v>
      </c>
      <c r="J117" s="67" t="str">
        <f>IF(J12="","",J12)</f>
        <v>24. 4. 2023</v>
      </c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8" t="s">
        <v>21</v>
      </c>
      <c r="D119" s="33"/>
      <c r="E119" s="33"/>
      <c r="F119" s="26" t="str">
        <f>E15</f>
        <v>Obec Zvončín</v>
      </c>
      <c r="G119" s="33"/>
      <c r="H119" s="33"/>
      <c r="I119" s="28" t="s">
        <v>27</v>
      </c>
      <c r="J119" s="29" t="str">
        <f>E21</f>
        <v>HR PROJECT, s.r.o.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8" t="s">
        <v>25</v>
      </c>
      <c r="D120" s="33"/>
      <c r="E120" s="33"/>
      <c r="F120" s="26" t="str">
        <f>IF(E18="","",E18)</f>
        <v xml:space="preserve"> </v>
      </c>
      <c r="G120" s="33"/>
      <c r="H120" s="33"/>
      <c r="I120" s="28" t="s">
        <v>30</v>
      </c>
      <c r="J120" s="29" t="str">
        <f>E24</f>
        <v>Vladimír Pilnik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69"/>
      <c r="B122" s="170"/>
      <c r="C122" s="171" t="s">
        <v>152</v>
      </c>
      <c r="D122" s="172" t="s">
        <v>58</v>
      </c>
      <c r="E122" s="172" t="s">
        <v>54</v>
      </c>
      <c r="F122" s="172" t="s">
        <v>55</v>
      </c>
      <c r="G122" s="172" t="s">
        <v>153</v>
      </c>
      <c r="H122" s="172" t="s">
        <v>154</v>
      </c>
      <c r="I122" s="172" t="s">
        <v>155</v>
      </c>
      <c r="J122" s="173" t="s">
        <v>130</v>
      </c>
      <c r="K122" s="174" t="s">
        <v>156</v>
      </c>
      <c r="L122" s="175"/>
      <c r="M122" s="76" t="s">
        <v>1</v>
      </c>
      <c r="N122" s="77" t="s">
        <v>37</v>
      </c>
      <c r="O122" s="77" t="s">
        <v>157</v>
      </c>
      <c r="P122" s="77" t="s">
        <v>158</v>
      </c>
      <c r="Q122" s="77" t="s">
        <v>159</v>
      </c>
      <c r="R122" s="77" t="s">
        <v>160</v>
      </c>
      <c r="S122" s="77" t="s">
        <v>161</v>
      </c>
      <c r="T122" s="78" t="s">
        <v>162</v>
      </c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</row>
    <row r="123" spans="1:65" s="2" customFormat="1" ht="22.9" customHeight="1">
      <c r="A123" s="31"/>
      <c r="B123" s="32"/>
      <c r="C123" s="83" t="s">
        <v>131</v>
      </c>
      <c r="D123" s="33"/>
      <c r="E123" s="33"/>
      <c r="F123" s="33"/>
      <c r="G123" s="33"/>
      <c r="H123" s="33"/>
      <c r="I123" s="33"/>
      <c r="J123" s="176">
        <f>BK123</f>
        <v>11604.369999999999</v>
      </c>
      <c r="K123" s="33"/>
      <c r="L123" s="36"/>
      <c r="M123" s="79"/>
      <c r="N123" s="177"/>
      <c r="O123" s="80"/>
      <c r="P123" s="178">
        <f>P124+P318</f>
        <v>83.666674</v>
      </c>
      <c r="Q123" s="80"/>
      <c r="R123" s="178">
        <f>R124+R318</f>
        <v>0.38178630000000002</v>
      </c>
      <c r="S123" s="80"/>
      <c r="T123" s="179">
        <f>T124+T318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7" t="s">
        <v>72</v>
      </c>
      <c r="AU123" s="17" t="s">
        <v>132</v>
      </c>
      <c r="BK123" s="180">
        <f>BK124+BK318</f>
        <v>11604.369999999999</v>
      </c>
    </row>
    <row r="124" spans="1:65" s="12" customFormat="1" ht="25.9" customHeight="1">
      <c r="B124" s="181"/>
      <c r="C124" s="182"/>
      <c r="D124" s="183" t="s">
        <v>72</v>
      </c>
      <c r="E124" s="184" t="s">
        <v>402</v>
      </c>
      <c r="F124" s="184" t="s">
        <v>403</v>
      </c>
      <c r="G124" s="182"/>
      <c r="H124" s="182"/>
      <c r="I124" s="182"/>
      <c r="J124" s="185">
        <f>BK124</f>
        <v>11106.789999999999</v>
      </c>
      <c r="K124" s="182"/>
      <c r="L124" s="186"/>
      <c r="M124" s="187"/>
      <c r="N124" s="188"/>
      <c r="O124" s="188"/>
      <c r="P124" s="189">
        <f>P125+P146+P173+P194+P201</f>
        <v>83.666674</v>
      </c>
      <c r="Q124" s="188"/>
      <c r="R124" s="189">
        <f>R125+R146+R173+R194+R201</f>
        <v>0.38178630000000002</v>
      </c>
      <c r="S124" s="188"/>
      <c r="T124" s="190">
        <f>T125+T146+T173+T194+T201</f>
        <v>0</v>
      </c>
      <c r="AR124" s="191" t="s">
        <v>94</v>
      </c>
      <c r="AT124" s="192" t="s">
        <v>72</v>
      </c>
      <c r="AU124" s="192" t="s">
        <v>73</v>
      </c>
      <c r="AY124" s="191" t="s">
        <v>165</v>
      </c>
      <c r="BK124" s="193">
        <f>BK125+BK146+BK173+BK194+BK201</f>
        <v>11106.789999999999</v>
      </c>
    </row>
    <row r="125" spans="1:65" s="12" customFormat="1" ht="22.9" customHeight="1">
      <c r="B125" s="181"/>
      <c r="C125" s="182"/>
      <c r="D125" s="183" t="s">
        <v>72</v>
      </c>
      <c r="E125" s="194" t="s">
        <v>412</v>
      </c>
      <c r="F125" s="194" t="s">
        <v>413</v>
      </c>
      <c r="G125" s="182"/>
      <c r="H125" s="182"/>
      <c r="I125" s="182"/>
      <c r="J125" s="195">
        <f>BK125</f>
        <v>202.37</v>
      </c>
      <c r="K125" s="182"/>
      <c r="L125" s="186"/>
      <c r="M125" s="187"/>
      <c r="N125" s="188"/>
      <c r="O125" s="188"/>
      <c r="P125" s="189">
        <f>SUM(P126:P145)</f>
        <v>6.1981340000000005</v>
      </c>
      <c r="Q125" s="188"/>
      <c r="R125" s="189">
        <f>SUM(R126:R145)</f>
        <v>4.9909099999999994E-3</v>
      </c>
      <c r="S125" s="188"/>
      <c r="T125" s="190">
        <f>SUM(T126:T145)</f>
        <v>0</v>
      </c>
      <c r="AR125" s="191" t="s">
        <v>94</v>
      </c>
      <c r="AT125" s="192" t="s">
        <v>72</v>
      </c>
      <c r="AU125" s="192" t="s">
        <v>81</v>
      </c>
      <c r="AY125" s="191" t="s">
        <v>165</v>
      </c>
      <c r="BK125" s="193">
        <f>SUM(BK126:BK145)</f>
        <v>202.37</v>
      </c>
    </row>
    <row r="126" spans="1:65" s="2" customFormat="1" ht="24.2" customHeight="1">
      <c r="A126" s="31"/>
      <c r="B126" s="32"/>
      <c r="C126" s="196" t="s">
        <v>81</v>
      </c>
      <c r="D126" s="196" t="s">
        <v>167</v>
      </c>
      <c r="E126" s="197" t="s">
        <v>1753</v>
      </c>
      <c r="F126" s="198" t="s">
        <v>1754</v>
      </c>
      <c r="G126" s="199" t="s">
        <v>220</v>
      </c>
      <c r="H126" s="200">
        <v>47.314</v>
      </c>
      <c r="I126" s="201">
        <v>3.55</v>
      </c>
      <c r="J126" s="201">
        <f>ROUND(I126*H126,2)</f>
        <v>167.96</v>
      </c>
      <c r="K126" s="202"/>
      <c r="L126" s="36"/>
      <c r="M126" s="203" t="s">
        <v>1</v>
      </c>
      <c r="N126" s="204" t="s">
        <v>39</v>
      </c>
      <c r="O126" s="205">
        <v>0.13100000000000001</v>
      </c>
      <c r="P126" s="205">
        <f>O126*H126</f>
        <v>6.1981340000000005</v>
      </c>
      <c r="Q126" s="205">
        <v>1.0000000000000001E-5</v>
      </c>
      <c r="R126" s="205">
        <f>Q126*H126</f>
        <v>4.7314000000000004E-4</v>
      </c>
      <c r="S126" s="205">
        <v>0</v>
      </c>
      <c r="T126" s="206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7" t="s">
        <v>257</v>
      </c>
      <c r="AT126" s="207" t="s">
        <v>167</v>
      </c>
      <c r="AU126" s="207" t="s">
        <v>94</v>
      </c>
      <c r="AY126" s="17" t="s">
        <v>165</v>
      </c>
      <c r="BE126" s="208">
        <f>IF(N126="základná",J126,0)</f>
        <v>0</v>
      </c>
      <c r="BF126" s="208">
        <f>IF(N126="znížená",J126,0)</f>
        <v>167.96</v>
      </c>
      <c r="BG126" s="208">
        <f>IF(N126="zákl. prenesená",J126,0)</f>
        <v>0</v>
      </c>
      <c r="BH126" s="208">
        <f>IF(N126="zníž. prenesená",J126,0)</f>
        <v>0</v>
      </c>
      <c r="BI126" s="208">
        <f>IF(N126="nulová",J126,0)</f>
        <v>0</v>
      </c>
      <c r="BJ126" s="17" t="s">
        <v>94</v>
      </c>
      <c r="BK126" s="208">
        <f>ROUND(I126*H126,2)</f>
        <v>167.96</v>
      </c>
      <c r="BL126" s="17" t="s">
        <v>257</v>
      </c>
      <c r="BM126" s="207" t="s">
        <v>1755</v>
      </c>
    </row>
    <row r="127" spans="1:65" s="13" customFormat="1" ht="11.25">
      <c r="B127" s="209"/>
      <c r="C127" s="210"/>
      <c r="D127" s="211" t="s">
        <v>173</v>
      </c>
      <c r="E127" s="212" t="s">
        <v>1</v>
      </c>
      <c r="F127" s="213" t="s">
        <v>292</v>
      </c>
      <c r="G127" s="210"/>
      <c r="H127" s="212" t="s">
        <v>1</v>
      </c>
      <c r="I127" s="210"/>
      <c r="J127" s="210"/>
      <c r="K127" s="210"/>
      <c r="L127" s="214"/>
      <c r="M127" s="215"/>
      <c r="N127" s="216"/>
      <c r="O127" s="216"/>
      <c r="P127" s="216"/>
      <c r="Q127" s="216"/>
      <c r="R127" s="216"/>
      <c r="S127" s="216"/>
      <c r="T127" s="217"/>
      <c r="AT127" s="218" t="s">
        <v>173</v>
      </c>
      <c r="AU127" s="218" t="s">
        <v>94</v>
      </c>
      <c r="AV127" s="13" t="s">
        <v>81</v>
      </c>
      <c r="AW127" s="13" t="s">
        <v>29</v>
      </c>
      <c r="AX127" s="13" t="s">
        <v>73</v>
      </c>
      <c r="AY127" s="218" t="s">
        <v>165</v>
      </c>
    </row>
    <row r="128" spans="1:65" s="14" customFormat="1" ht="11.25">
      <c r="B128" s="219"/>
      <c r="C128" s="220"/>
      <c r="D128" s="211" t="s">
        <v>173</v>
      </c>
      <c r="E128" s="221" t="s">
        <v>1</v>
      </c>
      <c r="F128" s="222" t="s">
        <v>1756</v>
      </c>
      <c r="G128" s="220"/>
      <c r="H128" s="223">
        <v>22.071000000000002</v>
      </c>
      <c r="I128" s="220"/>
      <c r="J128" s="220"/>
      <c r="K128" s="220"/>
      <c r="L128" s="224"/>
      <c r="M128" s="225"/>
      <c r="N128" s="226"/>
      <c r="O128" s="226"/>
      <c r="P128" s="226"/>
      <c r="Q128" s="226"/>
      <c r="R128" s="226"/>
      <c r="S128" s="226"/>
      <c r="T128" s="227"/>
      <c r="AT128" s="228" t="s">
        <v>173</v>
      </c>
      <c r="AU128" s="228" t="s">
        <v>94</v>
      </c>
      <c r="AV128" s="14" t="s">
        <v>94</v>
      </c>
      <c r="AW128" s="14" t="s">
        <v>29</v>
      </c>
      <c r="AX128" s="14" t="s">
        <v>73</v>
      </c>
      <c r="AY128" s="228" t="s">
        <v>165</v>
      </c>
    </row>
    <row r="129" spans="1:65" s="13" customFormat="1" ht="11.25">
      <c r="B129" s="209"/>
      <c r="C129" s="210"/>
      <c r="D129" s="211" t="s">
        <v>173</v>
      </c>
      <c r="E129" s="212" t="s">
        <v>1</v>
      </c>
      <c r="F129" s="213" t="s">
        <v>253</v>
      </c>
      <c r="G129" s="210"/>
      <c r="H129" s="212" t="s">
        <v>1</v>
      </c>
      <c r="I129" s="210"/>
      <c r="J129" s="210"/>
      <c r="K129" s="210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173</v>
      </c>
      <c r="AU129" s="218" t="s">
        <v>94</v>
      </c>
      <c r="AV129" s="13" t="s">
        <v>81</v>
      </c>
      <c r="AW129" s="13" t="s">
        <v>29</v>
      </c>
      <c r="AX129" s="13" t="s">
        <v>73</v>
      </c>
      <c r="AY129" s="218" t="s">
        <v>165</v>
      </c>
    </row>
    <row r="130" spans="1:65" s="14" customFormat="1" ht="11.25">
      <c r="B130" s="219"/>
      <c r="C130" s="220"/>
      <c r="D130" s="211" t="s">
        <v>173</v>
      </c>
      <c r="E130" s="221" t="s">
        <v>1</v>
      </c>
      <c r="F130" s="222" t="s">
        <v>1757</v>
      </c>
      <c r="G130" s="220"/>
      <c r="H130" s="223">
        <v>17.399000000000001</v>
      </c>
      <c r="I130" s="220"/>
      <c r="J130" s="220"/>
      <c r="K130" s="220"/>
      <c r="L130" s="224"/>
      <c r="M130" s="225"/>
      <c r="N130" s="226"/>
      <c r="O130" s="226"/>
      <c r="P130" s="226"/>
      <c r="Q130" s="226"/>
      <c r="R130" s="226"/>
      <c r="S130" s="226"/>
      <c r="T130" s="227"/>
      <c r="AT130" s="228" t="s">
        <v>173</v>
      </c>
      <c r="AU130" s="228" t="s">
        <v>94</v>
      </c>
      <c r="AV130" s="14" t="s">
        <v>94</v>
      </c>
      <c r="AW130" s="14" t="s">
        <v>29</v>
      </c>
      <c r="AX130" s="14" t="s">
        <v>73</v>
      </c>
      <c r="AY130" s="228" t="s">
        <v>165</v>
      </c>
    </row>
    <row r="131" spans="1:65" s="13" customFormat="1" ht="11.25">
      <c r="B131" s="209"/>
      <c r="C131" s="210"/>
      <c r="D131" s="211" t="s">
        <v>173</v>
      </c>
      <c r="E131" s="212" t="s">
        <v>1</v>
      </c>
      <c r="F131" s="213" t="s">
        <v>253</v>
      </c>
      <c r="G131" s="210"/>
      <c r="H131" s="212" t="s">
        <v>1</v>
      </c>
      <c r="I131" s="210"/>
      <c r="J131" s="210"/>
      <c r="K131" s="210"/>
      <c r="L131" s="214"/>
      <c r="M131" s="215"/>
      <c r="N131" s="216"/>
      <c r="O131" s="216"/>
      <c r="P131" s="216"/>
      <c r="Q131" s="216"/>
      <c r="R131" s="216"/>
      <c r="S131" s="216"/>
      <c r="T131" s="217"/>
      <c r="AT131" s="218" t="s">
        <v>173</v>
      </c>
      <c r="AU131" s="218" t="s">
        <v>94</v>
      </c>
      <c r="AV131" s="13" t="s">
        <v>81</v>
      </c>
      <c r="AW131" s="13" t="s">
        <v>29</v>
      </c>
      <c r="AX131" s="13" t="s">
        <v>73</v>
      </c>
      <c r="AY131" s="218" t="s">
        <v>165</v>
      </c>
    </row>
    <row r="132" spans="1:65" s="14" customFormat="1" ht="11.25">
      <c r="B132" s="219"/>
      <c r="C132" s="220"/>
      <c r="D132" s="211" t="s">
        <v>173</v>
      </c>
      <c r="E132" s="221" t="s">
        <v>1</v>
      </c>
      <c r="F132" s="222" t="s">
        <v>1758</v>
      </c>
      <c r="G132" s="220"/>
      <c r="H132" s="223">
        <v>7.8440000000000003</v>
      </c>
      <c r="I132" s="220"/>
      <c r="J132" s="220"/>
      <c r="K132" s="220"/>
      <c r="L132" s="224"/>
      <c r="M132" s="225"/>
      <c r="N132" s="226"/>
      <c r="O132" s="226"/>
      <c r="P132" s="226"/>
      <c r="Q132" s="226"/>
      <c r="R132" s="226"/>
      <c r="S132" s="226"/>
      <c r="T132" s="227"/>
      <c r="AT132" s="228" t="s">
        <v>173</v>
      </c>
      <c r="AU132" s="228" t="s">
        <v>94</v>
      </c>
      <c r="AV132" s="14" t="s">
        <v>94</v>
      </c>
      <c r="AW132" s="14" t="s">
        <v>29</v>
      </c>
      <c r="AX132" s="14" t="s">
        <v>73</v>
      </c>
      <c r="AY132" s="228" t="s">
        <v>165</v>
      </c>
    </row>
    <row r="133" spans="1:65" s="15" customFormat="1" ht="11.25">
      <c r="B133" s="229"/>
      <c r="C133" s="230"/>
      <c r="D133" s="211" t="s">
        <v>173</v>
      </c>
      <c r="E133" s="231" t="s">
        <v>1</v>
      </c>
      <c r="F133" s="232" t="s">
        <v>176</v>
      </c>
      <c r="G133" s="230"/>
      <c r="H133" s="233">
        <v>47.314</v>
      </c>
      <c r="I133" s="230"/>
      <c r="J133" s="230"/>
      <c r="K133" s="230"/>
      <c r="L133" s="234"/>
      <c r="M133" s="235"/>
      <c r="N133" s="236"/>
      <c r="O133" s="236"/>
      <c r="P133" s="236"/>
      <c r="Q133" s="236"/>
      <c r="R133" s="236"/>
      <c r="S133" s="236"/>
      <c r="T133" s="237"/>
      <c r="AT133" s="238" t="s">
        <v>173</v>
      </c>
      <c r="AU133" s="238" t="s">
        <v>94</v>
      </c>
      <c r="AV133" s="15" t="s">
        <v>171</v>
      </c>
      <c r="AW133" s="15" t="s">
        <v>29</v>
      </c>
      <c r="AX133" s="15" t="s">
        <v>81</v>
      </c>
      <c r="AY133" s="238" t="s">
        <v>165</v>
      </c>
    </row>
    <row r="134" spans="1:65" s="2" customFormat="1" ht="33" customHeight="1">
      <c r="A134" s="31"/>
      <c r="B134" s="32"/>
      <c r="C134" s="243" t="s">
        <v>94</v>
      </c>
      <c r="D134" s="243" t="s">
        <v>615</v>
      </c>
      <c r="E134" s="244" t="s">
        <v>1759</v>
      </c>
      <c r="F134" s="245" t="s">
        <v>1760</v>
      </c>
      <c r="G134" s="246" t="s">
        <v>220</v>
      </c>
      <c r="H134" s="247">
        <v>8.0009999999999994</v>
      </c>
      <c r="I134" s="248">
        <v>0.72</v>
      </c>
      <c r="J134" s="248">
        <f>ROUND(I134*H134,2)</f>
        <v>5.76</v>
      </c>
      <c r="K134" s="249"/>
      <c r="L134" s="250"/>
      <c r="M134" s="251" t="s">
        <v>1</v>
      </c>
      <c r="N134" s="252" t="s">
        <v>39</v>
      </c>
      <c r="O134" s="205">
        <v>0</v>
      </c>
      <c r="P134" s="205">
        <f>O134*H134</f>
        <v>0</v>
      </c>
      <c r="Q134" s="205">
        <v>1.7000000000000001E-4</v>
      </c>
      <c r="R134" s="205">
        <f>Q134*H134</f>
        <v>1.36017E-3</v>
      </c>
      <c r="S134" s="205">
        <v>0</v>
      </c>
      <c r="T134" s="206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358</v>
      </c>
      <c r="AT134" s="207" t="s">
        <v>615</v>
      </c>
      <c r="AU134" s="207" t="s">
        <v>94</v>
      </c>
      <c r="AY134" s="17" t="s">
        <v>165</v>
      </c>
      <c r="BE134" s="208">
        <f>IF(N134="základná",J134,0)</f>
        <v>0</v>
      </c>
      <c r="BF134" s="208">
        <f>IF(N134="znížená",J134,0)</f>
        <v>5.76</v>
      </c>
      <c r="BG134" s="208">
        <f>IF(N134="zákl. prenesená",J134,0)</f>
        <v>0</v>
      </c>
      <c r="BH134" s="208">
        <f>IF(N134="zníž. prenesená",J134,0)</f>
        <v>0</v>
      </c>
      <c r="BI134" s="208">
        <f>IF(N134="nulová",J134,0)</f>
        <v>0</v>
      </c>
      <c r="BJ134" s="17" t="s">
        <v>94</v>
      </c>
      <c r="BK134" s="208">
        <f>ROUND(I134*H134,2)</f>
        <v>5.76</v>
      </c>
      <c r="BL134" s="17" t="s">
        <v>257</v>
      </c>
      <c r="BM134" s="207" t="s">
        <v>1761</v>
      </c>
    </row>
    <row r="135" spans="1:65" s="13" customFormat="1" ht="11.25">
      <c r="B135" s="209"/>
      <c r="C135" s="210"/>
      <c r="D135" s="211" t="s">
        <v>173</v>
      </c>
      <c r="E135" s="212" t="s">
        <v>1</v>
      </c>
      <c r="F135" s="213" t="s">
        <v>253</v>
      </c>
      <c r="G135" s="210"/>
      <c r="H135" s="212" t="s">
        <v>1</v>
      </c>
      <c r="I135" s="210"/>
      <c r="J135" s="210"/>
      <c r="K135" s="210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173</v>
      </c>
      <c r="AU135" s="218" t="s">
        <v>94</v>
      </c>
      <c r="AV135" s="13" t="s">
        <v>81</v>
      </c>
      <c r="AW135" s="13" t="s">
        <v>29</v>
      </c>
      <c r="AX135" s="13" t="s">
        <v>73</v>
      </c>
      <c r="AY135" s="218" t="s">
        <v>165</v>
      </c>
    </row>
    <row r="136" spans="1:65" s="14" customFormat="1" ht="11.25">
      <c r="B136" s="219"/>
      <c r="C136" s="220"/>
      <c r="D136" s="211" t="s">
        <v>173</v>
      </c>
      <c r="E136" s="221" t="s">
        <v>1</v>
      </c>
      <c r="F136" s="222" t="s">
        <v>1758</v>
      </c>
      <c r="G136" s="220"/>
      <c r="H136" s="223">
        <v>7.8440000000000003</v>
      </c>
      <c r="I136" s="220"/>
      <c r="J136" s="220"/>
      <c r="K136" s="220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173</v>
      </c>
      <c r="AU136" s="228" t="s">
        <v>94</v>
      </c>
      <c r="AV136" s="14" t="s">
        <v>94</v>
      </c>
      <c r="AW136" s="14" t="s">
        <v>29</v>
      </c>
      <c r="AX136" s="14" t="s">
        <v>73</v>
      </c>
      <c r="AY136" s="228" t="s">
        <v>165</v>
      </c>
    </row>
    <row r="137" spans="1:65" s="15" customFormat="1" ht="11.25">
      <c r="B137" s="229"/>
      <c r="C137" s="230"/>
      <c r="D137" s="211" t="s">
        <v>173</v>
      </c>
      <c r="E137" s="231" t="s">
        <v>1</v>
      </c>
      <c r="F137" s="232" t="s">
        <v>176</v>
      </c>
      <c r="G137" s="230"/>
      <c r="H137" s="233">
        <v>7.8440000000000003</v>
      </c>
      <c r="I137" s="230"/>
      <c r="J137" s="230"/>
      <c r="K137" s="230"/>
      <c r="L137" s="234"/>
      <c r="M137" s="235"/>
      <c r="N137" s="236"/>
      <c r="O137" s="236"/>
      <c r="P137" s="236"/>
      <c r="Q137" s="236"/>
      <c r="R137" s="236"/>
      <c r="S137" s="236"/>
      <c r="T137" s="237"/>
      <c r="AT137" s="238" t="s">
        <v>173</v>
      </c>
      <c r="AU137" s="238" t="s">
        <v>94</v>
      </c>
      <c r="AV137" s="15" t="s">
        <v>171</v>
      </c>
      <c r="AW137" s="15" t="s">
        <v>29</v>
      </c>
      <c r="AX137" s="15" t="s">
        <v>81</v>
      </c>
      <c r="AY137" s="238" t="s">
        <v>165</v>
      </c>
    </row>
    <row r="138" spans="1:65" s="14" customFormat="1" ht="11.25">
      <c r="B138" s="219"/>
      <c r="C138" s="220"/>
      <c r="D138" s="211" t="s">
        <v>173</v>
      </c>
      <c r="E138" s="220"/>
      <c r="F138" s="222" t="s">
        <v>1762</v>
      </c>
      <c r="G138" s="220"/>
      <c r="H138" s="223">
        <v>8.0009999999999994</v>
      </c>
      <c r="I138" s="220"/>
      <c r="J138" s="220"/>
      <c r="K138" s="220"/>
      <c r="L138" s="224"/>
      <c r="M138" s="225"/>
      <c r="N138" s="226"/>
      <c r="O138" s="226"/>
      <c r="P138" s="226"/>
      <c r="Q138" s="226"/>
      <c r="R138" s="226"/>
      <c r="S138" s="226"/>
      <c r="T138" s="227"/>
      <c r="AT138" s="228" t="s">
        <v>173</v>
      </c>
      <c r="AU138" s="228" t="s">
        <v>94</v>
      </c>
      <c r="AV138" s="14" t="s">
        <v>94</v>
      </c>
      <c r="AW138" s="14" t="s">
        <v>4</v>
      </c>
      <c r="AX138" s="14" t="s">
        <v>81</v>
      </c>
      <c r="AY138" s="228" t="s">
        <v>165</v>
      </c>
    </row>
    <row r="139" spans="1:65" s="2" customFormat="1" ht="33" customHeight="1">
      <c r="A139" s="31"/>
      <c r="B139" s="32"/>
      <c r="C139" s="243" t="s">
        <v>180</v>
      </c>
      <c r="D139" s="243" t="s">
        <v>615</v>
      </c>
      <c r="E139" s="244" t="s">
        <v>1763</v>
      </c>
      <c r="F139" s="245" t="s">
        <v>1764</v>
      </c>
      <c r="G139" s="246" t="s">
        <v>220</v>
      </c>
      <c r="H139" s="247">
        <v>39.47</v>
      </c>
      <c r="I139" s="248">
        <v>0.66</v>
      </c>
      <c r="J139" s="248">
        <f>ROUND(I139*H139,2)</f>
        <v>26.05</v>
      </c>
      <c r="K139" s="249"/>
      <c r="L139" s="250"/>
      <c r="M139" s="251" t="s">
        <v>1</v>
      </c>
      <c r="N139" s="252" t="s">
        <v>39</v>
      </c>
      <c r="O139" s="205">
        <v>0</v>
      </c>
      <c r="P139" s="205">
        <f>O139*H139</f>
        <v>0</v>
      </c>
      <c r="Q139" s="205">
        <v>8.0000000000000007E-5</v>
      </c>
      <c r="R139" s="205">
        <f>Q139*H139</f>
        <v>3.1576E-3</v>
      </c>
      <c r="S139" s="205">
        <v>0</v>
      </c>
      <c r="T139" s="206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358</v>
      </c>
      <c r="AT139" s="207" t="s">
        <v>615</v>
      </c>
      <c r="AU139" s="207" t="s">
        <v>94</v>
      </c>
      <c r="AY139" s="17" t="s">
        <v>165</v>
      </c>
      <c r="BE139" s="208">
        <f>IF(N139="základná",J139,0)</f>
        <v>0</v>
      </c>
      <c r="BF139" s="208">
        <f>IF(N139="znížená",J139,0)</f>
        <v>26.05</v>
      </c>
      <c r="BG139" s="208">
        <f>IF(N139="zákl. prenesená",J139,0)</f>
        <v>0</v>
      </c>
      <c r="BH139" s="208">
        <f>IF(N139="zníž. prenesená",J139,0)</f>
        <v>0</v>
      </c>
      <c r="BI139" s="208">
        <f>IF(N139="nulová",J139,0)</f>
        <v>0</v>
      </c>
      <c r="BJ139" s="17" t="s">
        <v>94</v>
      </c>
      <c r="BK139" s="208">
        <f>ROUND(I139*H139,2)</f>
        <v>26.05</v>
      </c>
      <c r="BL139" s="17" t="s">
        <v>257</v>
      </c>
      <c r="BM139" s="207" t="s">
        <v>1765</v>
      </c>
    </row>
    <row r="140" spans="1:65" s="13" customFormat="1" ht="11.25">
      <c r="B140" s="209"/>
      <c r="C140" s="210"/>
      <c r="D140" s="211" t="s">
        <v>173</v>
      </c>
      <c r="E140" s="212" t="s">
        <v>1</v>
      </c>
      <c r="F140" s="213" t="s">
        <v>292</v>
      </c>
      <c r="G140" s="210"/>
      <c r="H140" s="212" t="s">
        <v>1</v>
      </c>
      <c r="I140" s="210"/>
      <c r="J140" s="210"/>
      <c r="K140" s="210"/>
      <c r="L140" s="214"/>
      <c r="M140" s="215"/>
      <c r="N140" s="216"/>
      <c r="O140" s="216"/>
      <c r="P140" s="216"/>
      <c r="Q140" s="216"/>
      <c r="R140" s="216"/>
      <c r="S140" s="216"/>
      <c r="T140" s="217"/>
      <c r="AT140" s="218" t="s">
        <v>173</v>
      </c>
      <c r="AU140" s="218" t="s">
        <v>94</v>
      </c>
      <c r="AV140" s="13" t="s">
        <v>81</v>
      </c>
      <c r="AW140" s="13" t="s">
        <v>29</v>
      </c>
      <c r="AX140" s="13" t="s">
        <v>73</v>
      </c>
      <c r="AY140" s="218" t="s">
        <v>165</v>
      </c>
    </row>
    <row r="141" spans="1:65" s="14" customFormat="1" ht="11.25">
      <c r="B141" s="219"/>
      <c r="C141" s="220"/>
      <c r="D141" s="211" t="s">
        <v>173</v>
      </c>
      <c r="E141" s="221" t="s">
        <v>1</v>
      </c>
      <c r="F141" s="222" t="s">
        <v>1756</v>
      </c>
      <c r="G141" s="220"/>
      <c r="H141" s="223">
        <v>22.071000000000002</v>
      </c>
      <c r="I141" s="220"/>
      <c r="J141" s="220"/>
      <c r="K141" s="220"/>
      <c r="L141" s="224"/>
      <c r="M141" s="225"/>
      <c r="N141" s="226"/>
      <c r="O141" s="226"/>
      <c r="P141" s="226"/>
      <c r="Q141" s="226"/>
      <c r="R141" s="226"/>
      <c r="S141" s="226"/>
      <c r="T141" s="227"/>
      <c r="AT141" s="228" t="s">
        <v>173</v>
      </c>
      <c r="AU141" s="228" t="s">
        <v>94</v>
      </c>
      <c r="AV141" s="14" t="s">
        <v>94</v>
      </c>
      <c r="AW141" s="14" t="s">
        <v>29</v>
      </c>
      <c r="AX141" s="14" t="s">
        <v>73</v>
      </c>
      <c r="AY141" s="228" t="s">
        <v>165</v>
      </c>
    </row>
    <row r="142" spans="1:65" s="13" customFormat="1" ht="11.25">
      <c r="B142" s="209"/>
      <c r="C142" s="210"/>
      <c r="D142" s="211" t="s">
        <v>173</v>
      </c>
      <c r="E142" s="212" t="s">
        <v>1</v>
      </c>
      <c r="F142" s="213" t="s">
        <v>253</v>
      </c>
      <c r="G142" s="210"/>
      <c r="H142" s="212" t="s">
        <v>1</v>
      </c>
      <c r="I142" s="210"/>
      <c r="J142" s="210"/>
      <c r="K142" s="210"/>
      <c r="L142" s="214"/>
      <c r="M142" s="215"/>
      <c r="N142" s="216"/>
      <c r="O142" s="216"/>
      <c r="P142" s="216"/>
      <c r="Q142" s="216"/>
      <c r="R142" s="216"/>
      <c r="S142" s="216"/>
      <c r="T142" s="217"/>
      <c r="AT142" s="218" t="s">
        <v>173</v>
      </c>
      <c r="AU142" s="218" t="s">
        <v>94</v>
      </c>
      <c r="AV142" s="13" t="s">
        <v>81</v>
      </c>
      <c r="AW142" s="13" t="s">
        <v>29</v>
      </c>
      <c r="AX142" s="13" t="s">
        <v>73</v>
      </c>
      <c r="AY142" s="218" t="s">
        <v>165</v>
      </c>
    </row>
    <row r="143" spans="1:65" s="14" customFormat="1" ht="11.25">
      <c r="B143" s="219"/>
      <c r="C143" s="220"/>
      <c r="D143" s="211" t="s">
        <v>173</v>
      </c>
      <c r="E143" s="221" t="s">
        <v>1</v>
      </c>
      <c r="F143" s="222" t="s">
        <v>1757</v>
      </c>
      <c r="G143" s="220"/>
      <c r="H143" s="223">
        <v>17.399000000000001</v>
      </c>
      <c r="I143" s="220"/>
      <c r="J143" s="220"/>
      <c r="K143" s="220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173</v>
      </c>
      <c r="AU143" s="228" t="s">
        <v>94</v>
      </c>
      <c r="AV143" s="14" t="s">
        <v>94</v>
      </c>
      <c r="AW143" s="14" t="s">
        <v>29</v>
      </c>
      <c r="AX143" s="14" t="s">
        <v>73</v>
      </c>
      <c r="AY143" s="228" t="s">
        <v>165</v>
      </c>
    </row>
    <row r="144" spans="1:65" s="15" customFormat="1" ht="11.25">
      <c r="B144" s="229"/>
      <c r="C144" s="230"/>
      <c r="D144" s="211" t="s">
        <v>173</v>
      </c>
      <c r="E144" s="231" t="s">
        <v>1</v>
      </c>
      <c r="F144" s="232" t="s">
        <v>176</v>
      </c>
      <c r="G144" s="230"/>
      <c r="H144" s="233">
        <v>39.47</v>
      </c>
      <c r="I144" s="230"/>
      <c r="J144" s="230"/>
      <c r="K144" s="230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173</v>
      </c>
      <c r="AU144" s="238" t="s">
        <v>94</v>
      </c>
      <c r="AV144" s="15" t="s">
        <v>171</v>
      </c>
      <c r="AW144" s="15" t="s">
        <v>29</v>
      </c>
      <c r="AX144" s="15" t="s">
        <v>81</v>
      </c>
      <c r="AY144" s="238" t="s">
        <v>165</v>
      </c>
    </row>
    <row r="145" spans="1:65" s="2" customFormat="1" ht="24.2" customHeight="1">
      <c r="A145" s="31"/>
      <c r="B145" s="32"/>
      <c r="C145" s="196" t="s">
        <v>171</v>
      </c>
      <c r="D145" s="196" t="s">
        <v>167</v>
      </c>
      <c r="E145" s="197" t="s">
        <v>1156</v>
      </c>
      <c r="F145" s="198" t="s">
        <v>1157</v>
      </c>
      <c r="G145" s="199" t="s">
        <v>631</v>
      </c>
      <c r="H145" s="200">
        <v>1.998</v>
      </c>
      <c r="I145" s="201">
        <v>1.3</v>
      </c>
      <c r="J145" s="201">
        <f>ROUND(I145*H145,2)</f>
        <v>2.6</v>
      </c>
      <c r="K145" s="202"/>
      <c r="L145" s="36"/>
      <c r="M145" s="203" t="s">
        <v>1</v>
      </c>
      <c r="N145" s="204" t="s">
        <v>39</v>
      </c>
      <c r="O145" s="205">
        <v>0</v>
      </c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257</v>
      </c>
      <c r="AT145" s="207" t="s">
        <v>167</v>
      </c>
      <c r="AU145" s="207" t="s">
        <v>94</v>
      </c>
      <c r="AY145" s="17" t="s">
        <v>165</v>
      </c>
      <c r="BE145" s="208">
        <f>IF(N145="základná",J145,0)</f>
        <v>0</v>
      </c>
      <c r="BF145" s="208">
        <f>IF(N145="znížená",J145,0)</f>
        <v>2.6</v>
      </c>
      <c r="BG145" s="208">
        <f>IF(N145="zákl. prenesená",J145,0)</f>
        <v>0</v>
      </c>
      <c r="BH145" s="208">
        <f>IF(N145="zníž. prenesená",J145,0)</f>
        <v>0</v>
      </c>
      <c r="BI145" s="208">
        <f>IF(N145="nulová",J145,0)</f>
        <v>0</v>
      </c>
      <c r="BJ145" s="17" t="s">
        <v>94</v>
      </c>
      <c r="BK145" s="208">
        <f>ROUND(I145*H145,2)</f>
        <v>2.6</v>
      </c>
      <c r="BL145" s="17" t="s">
        <v>257</v>
      </c>
      <c r="BM145" s="207" t="s">
        <v>1766</v>
      </c>
    </row>
    <row r="146" spans="1:65" s="12" customFormat="1" ht="22.9" customHeight="1">
      <c r="B146" s="181"/>
      <c r="C146" s="182"/>
      <c r="D146" s="183" t="s">
        <v>72</v>
      </c>
      <c r="E146" s="194" t="s">
        <v>1767</v>
      </c>
      <c r="F146" s="194" t="s">
        <v>1768</v>
      </c>
      <c r="G146" s="182"/>
      <c r="H146" s="182"/>
      <c r="I146" s="182"/>
      <c r="J146" s="195">
        <f>BK146</f>
        <v>575.69000000000005</v>
      </c>
      <c r="K146" s="182"/>
      <c r="L146" s="186"/>
      <c r="M146" s="187"/>
      <c r="N146" s="188"/>
      <c r="O146" s="188"/>
      <c r="P146" s="189">
        <f>SUM(P147:P172)</f>
        <v>18.359376999999999</v>
      </c>
      <c r="Q146" s="188"/>
      <c r="R146" s="189">
        <f>SUM(R147:R172)</f>
        <v>2.718808E-2</v>
      </c>
      <c r="S146" s="188"/>
      <c r="T146" s="190">
        <f>SUM(T147:T172)</f>
        <v>0</v>
      </c>
      <c r="AR146" s="191" t="s">
        <v>94</v>
      </c>
      <c r="AT146" s="192" t="s">
        <v>72</v>
      </c>
      <c r="AU146" s="192" t="s">
        <v>81</v>
      </c>
      <c r="AY146" s="191" t="s">
        <v>165</v>
      </c>
      <c r="BK146" s="193">
        <f>SUM(BK147:BK172)</f>
        <v>575.69000000000005</v>
      </c>
    </row>
    <row r="147" spans="1:65" s="2" customFormat="1" ht="21.75" customHeight="1">
      <c r="A147" s="31"/>
      <c r="B147" s="32"/>
      <c r="C147" s="196" t="s">
        <v>190</v>
      </c>
      <c r="D147" s="196" t="s">
        <v>167</v>
      </c>
      <c r="E147" s="197" t="s">
        <v>1769</v>
      </c>
      <c r="F147" s="198" t="s">
        <v>1770</v>
      </c>
      <c r="G147" s="199" t="s">
        <v>220</v>
      </c>
      <c r="H147" s="200">
        <v>1.575</v>
      </c>
      <c r="I147" s="201">
        <v>25.39</v>
      </c>
      <c r="J147" s="201">
        <f>ROUND(I147*H147,2)</f>
        <v>39.99</v>
      </c>
      <c r="K147" s="202"/>
      <c r="L147" s="36"/>
      <c r="M147" s="203" t="s">
        <v>1</v>
      </c>
      <c r="N147" s="204" t="s">
        <v>39</v>
      </c>
      <c r="O147" s="205">
        <v>0.64200000000000002</v>
      </c>
      <c r="P147" s="205">
        <f>O147*H147</f>
        <v>1.01115</v>
      </c>
      <c r="Q147" s="205">
        <v>1.89E-3</v>
      </c>
      <c r="R147" s="205">
        <f>Q147*H147</f>
        <v>2.9767499999999998E-3</v>
      </c>
      <c r="S147" s="205">
        <v>0</v>
      </c>
      <c r="T147" s="206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257</v>
      </c>
      <c r="AT147" s="207" t="s">
        <v>167</v>
      </c>
      <c r="AU147" s="207" t="s">
        <v>94</v>
      </c>
      <c r="AY147" s="17" t="s">
        <v>165</v>
      </c>
      <c r="BE147" s="208">
        <f>IF(N147="základná",J147,0)</f>
        <v>0</v>
      </c>
      <c r="BF147" s="208">
        <f>IF(N147="znížená",J147,0)</f>
        <v>39.99</v>
      </c>
      <c r="BG147" s="208">
        <f>IF(N147="zákl. prenesená",J147,0)</f>
        <v>0</v>
      </c>
      <c r="BH147" s="208">
        <f>IF(N147="zníž. prenesená",J147,0)</f>
        <v>0</v>
      </c>
      <c r="BI147" s="208">
        <f>IF(N147="nulová",J147,0)</f>
        <v>0</v>
      </c>
      <c r="BJ147" s="17" t="s">
        <v>94</v>
      </c>
      <c r="BK147" s="208">
        <f>ROUND(I147*H147,2)</f>
        <v>39.99</v>
      </c>
      <c r="BL147" s="17" t="s">
        <v>257</v>
      </c>
      <c r="BM147" s="207" t="s">
        <v>1771</v>
      </c>
    </row>
    <row r="148" spans="1:65" s="13" customFormat="1" ht="11.25">
      <c r="B148" s="209"/>
      <c r="C148" s="210"/>
      <c r="D148" s="211" t="s">
        <v>173</v>
      </c>
      <c r="E148" s="212" t="s">
        <v>1</v>
      </c>
      <c r="F148" s="213" t="s">
        <v>292</v>
      </c>
      <c r="G148" s="210"/>
      <c r="H148" s="212" t="s">
        <v>1</v>
      </c>
      <c r="I148" s="210"/>
      <c r="J148" s="210"/>
      <c r="K148" s="210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173</v>
      </c>
      <c r="AU148" s="218" t="s">
        <v>94</v>
      </c>
      <c r="AV148" s="13" t="s">
        <v>81</v>
      </c>
      <c r="AW148" s="13" t="s">
        <v>29</v>
      </c>
      <c r="AX148" s="13" t="s">
        <v>73</v>
      </c>
      <c r="AY148" s="218" t="s">
        <v>165</v>
      </c>
    </row>
    <row r="149" spans="1:65" s="14" customFormat="1" ht="11.25">
      <c r="B149" s="219"/>
      <c r="C149" s="220"/>
      <c r="D149" s="211" t="s">
        <v>173</v>
      </c>
      <c r="E149" s="221" t="s">
        <v>1</v>
      </c>
      <c r="F149" s="222" t="s">
        <v>1772</v>
      </c>
      <c r="G149" s="220"/>
      <c r="H149" s="223">
        <v>1.575</v>
      </c>
      <c r="I149" s="220"/>
      <c r="J149" s="220"/>
      <c r="K149" s="220"/>
      <c r="L149" s="224"/>
      <c r="M149" s="225"/>
      <c r="N149" s="226"/>
      <c r="O149" s="226"/>
      <c r="P149" s="226"/>
      <c r="Q149" s="226"/>
      <c r="R149" s="226"/>
      <c r="S149" s="226"/>
      <c r="T149" s="227"/>
      <c r="AT149" s="228" t="s">
        <v>173</v>
      </c>
      <c r="AU149" s="228" t="s">
        <v>94</v>
      </c>
      <c r="AV149" s="14" t="s">
        <v>94</v>
      </c>
      <c r="AW149" s="14" t="s">
        <v>29</v>
      </c>
      <c r="AX149" s="14" t="s">
        <v>73</v>
      </c>
      <c r="AY149" s="228" t="s">
        <v>165</v>
      </c>
    </row>
    <row r="150" spans="1:65" s="15" customFormat="1" ht="11.25">
      <c r="B150" s="229"/>
      <c r="C150" s="230"/>
      <c r="D150" s="211" t="s">
        <v>173</v>
      </c>
      <c r="E150" s="231" t="s">
        <v>1</v>
      </c>
      <c r="F150" s="232" t="s">
        <v>176</v>
      </c>
      <c r="G150" s="230"/>
      <c r="H150" s="233">
        <v>1.575</v>
      </c>
      <c r="I150" s="230"/>
      <c r="J150" s="230"/>
      <c r="K150" s="230"/>
      <c r="L150" s="234"/>
      <c r="M150" s="235"/>
      <c r="N150" s="236"/>
      <c r="O150" s="236"/>
      <c r="P150" s="236"/>
      <c r="Q150" s="236"/>
      <c r="R150" s="236"/>
      <c r="S150" s="236"/>
      <c r="T150" s="237"/>
      <c r="AT150" s="238" t="s">
        <v>173</v>
      </c>
      <c r="AU150" s="238" t="s">
        <v>94</v>
      </c>
      <c r="AV150" s="15" t="s">
        <v>171</v>
      </c>
      <c r="AW150" s="15" t="s">
        <v>29</v>
      </c>
      <c r="AX150" s="15" t="s">
        <v>81</v>
      </c>
      <c r="AY150" s="238" t="s">
        <v>165</v>
      </c>
    </row>
    <row r="151" spans="1:65" s="2" customFormat="1" ht="16.5" customHeight="1">
      <c r="A151" s="31"/>
      <c r="B151" s="32"/>
      <c r="C151" s="196" t="s">
        <v>194</v>
      </c>
      <c r="D151" s="196" t="s">
        <v>167</v>
      </c>
      <c r="E151" s="197" t="s">
        <v>1773</v>
      </c>
      <c r="F151" s="198" t="s">
        <v>1774</v>
      </c>
      <c r="G151" s="199" t="s">
        <v>220</v>
      </c>
      <c r="H151" s="200">
        <v>6.8250000000000002</v>
      </c>
      <c r="I151" s="201">
        <v>24.87</v>
      </c>
      <c r="J151" s="201">
        <f>ROUND(I151*H151,2)</f>
        <v>169.74</v>
      </c>
      <c r="K151" s="202"/>
      <c r="L151" s="36"/>
      <c r="M151" s="203" t="s">
        <v>1</v>
      </c>
      <c r="N151" s="204" t="s">
        <v>39</v>
      </c>
      <c r="O151" s="205">
        <v>0.77700000000000002</v>
      </c>
      <c r="P151" s="205">
        <f>O151*H151</f>
        <v>5.3030249999999999</v>
      </c>
      <c r="Q151" s="205">
        <v>1.3799999999999999E-3</v>
      </c>
      <c r="R151" s="205">
        <f>Q151*H151</f>
        <v>9.4184999999999998E-3</v>
      </c>
      <c r="S151" s="205">
        <v>0</v>
      </c>
      <c r="T151" s="206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257</v>
      </c>
      <c r="AT151" s="207" t="s">
        <v>167</v>
      </c>
      <c r="AU151" s="207" t="s">
        <v>94</v>
      </c>
      <c r="AY151" s="17" t="s">
        <v>165</v>
      </c>
      <c r="BE151" s="208">
        <f>IF(N151="základná",J151,0)</f>
        <v>0</v>
      </c>
      <c r="BF151" s="208">
        <f>IF(N151="znížená",J151,0)</f>
        <v>169.74</v>
      </c>
      <c r="BG151" s="208">
        <f>IF(N151="zákl. prenesená",J151,0)</f>
        <v>0</v>
      </c>
      <c r="BH151" s="208">
        <f>IF(N151="zníž. prenesená",J151,0)</f>
        <v>0</v>
      </c>
      <c r="BI151" s="208">
        <f>IF(N151="nulová",J151,0)</f>
        <v>0</v>
      </c>
      <c r="BJ151" s="17" t="s">
        <v>94</v>
      </c>
      <c r="BK151" s="208">
        <f>ROUND(I151*H151,2)</f>
        <v>169.74</v>
      </c>
      <c r="BL151" s="17" t="s">
        <v>257</v>
      </c>
      <c r="BM151" s="207" t="s">
        <v>1775</v>
      </c>
    </row>
    <row r="152" spans="1:65" s="13" customFormat="1" ht="11.25">
      <c r="B152" s="209"/>
      <c r="C152" s="210"/>
      <c r="D152" s="211" t="s">
        <v>173</v>
      </c>
      <c r="E152" s="212" t="s">
        <v>1</v>
      </c>
      <c r="F152" s="213" t="s">
        <v>1776</v>
      </c>
      <c r="G152" s="210"/>
      <c r="H152" s="212" t="s">
        <v>1</v>
      </c>
      <c r="I152" s="210"/>
      <c r="J152" s="210"/>
      <c r="K152" s="210"/>
      <c r="L152" s="214"/>
      <c r="M152" s="215"/>
      <c r="N152" s="216"/>
      <c r="O152" s="216"/>
      <c r="P152" s="216"/>
      <c r="Q152" s="216"/>
      <c r="R152" s="216"/>
      <c r="S152" s="216"/>
      <c r="T152" s="217"/>
      <c r="AT152" s="218" t="s">
        <v>173</v>
      </c>
      <c r="AU152" s="218" t="s">
        <v>94</v>
      </c>
      <c r="AV152" s="13" t="s">
        <v>81</v>
      </c>
      <c r="AW152" s="13" t="s">
        <v>29</v>
      </c>
      <c r="AX152" s="13" t="s">
        <v>73</v>
      </c>
      <c r="AY152" s="218" t="s">
        <v>165</v>
      </c>
    </row>
    <row r="153" spans="1:65" s="14" customFormat="1" ht="11.25">
      <c r="B153" s="219"/>
      <c r="C153" s="220"/>
      <c r="D153" s="211" t="s">
        <v>173</v>
      </c>
      <c r="E153" s="221" t="s">
        <v>1</v>
      </c>
      <c r="F153" s="222" t="s">
        <v>1777</v>
      </c>
      <c r="G153" s="220"/>
      <c r="H153" s="223">
        <v>6.8250000000000002</v>
      </c>
      <c r="I153" s="220"/>
      <c r="J153" s="220"/>
      <c r="K153" s="220"/>
      <c r="L153" s="224"/>
      <c r="M153" s="225"/>
      <c r="N153" s="226"/>
      <c r="O153" s="226"/>
      <c r="P153" s="226"/>
      <c r="Q153" s="226"/>
      <c r="R153" s="226"/>
      <c r="S153" s="226"/>
      <c r="T153" s="227"/>
      <c r="AT153" s="228" t="s">
        <v>173</v>
      </c>
      <c r="AU153" s="228" t="s">
        <v>94</v>
      </c>
      <c r="AV153" s="14" t="s">
        <v>94</v>
      </c>
      <c r="AW153" s="14" t="s">
        <v>29</v>
      </c>
      <c r="AX153" s="14" t="s">
        <v>73</v>
      </c>
      <c r="AY153" s="228" t="s">
        <v>165</v>
      </c>
    </row>
    <row r="154" spans="1:65" s="15" customFormat="1" ht="11.25">
      <c r="B154" s="229"/>
      <c r="C154" s="230"/>
      <c r="D154" s="211" t="s">
        <v>173</v>
      </c>
      <c r="E154" s="231" t="s">
        <v>1</v>
      </c>
      <c r="F154" s="232" t="s">
        <v>176</v>
      </c>
      <c r="G154" s="230"/>
      <c r="H154" s="233">
        <v>6.8250000000000002</v>
      </c>
      <c r="I154" s="230"/>
      <c r="J154" s="230"/>
      <c r="K154" s="230"/>
      <c r="L154" s="234"/>
      <c r="M154" s="235"/>
      <c r="N154" s="236"/>
      <c r="O154" s="236"/>
      <c r="P154" s="236"/>
      <c r="Q154" s="236"/>
      <c r="R154" s="236"/>
      <c r="S154" s="236"/>
      <c r="T154" s="237"/>
      <c r="AT154" s="238" t="s">
        <v>173</v>
      </c>
      <c r="AU154" s="238" t="s">
        <v>94</v>
      </c>
      <c r="AV154" s="15" t="s">
        <v>171</v>
      </c>
      <c r="AW154" s="15" t="s">
        <v>29</v>
      </c>
      <c r="AX154" s="15" t="s">
        <v>81</v>
      </c>
      <c r="AY154" s="238" t="s">
        <v>165</v>
      </c>
    </row>
    <row r="155" spans="1:65" s="2" customFormat="1" ht="21.75" customHeight="1">
      <c r="A155" s="31"/>
      <c r="B155" s="32"/>
      <c r="C155" s="196" t="s">
        <v>198</v>
      </c>
      <c r="D155" s="196" t="s">
        <v>167</v>
      </c>
      <c r="E155" s="197" t="s">
        <v>1778</v>
      </c>
      <c r="F155" s="198" t="s">
        <v>1779</v>
      </c>
      <c r="G155" s="199" t="s">
        <v>220</v>
      </c>
      <c r="H155" s="200">
        <v>12.516</v>
      </c>
      <c r="I155" s="201">
        <v>21.38</v>
      </c>
      <c r="J155" s="201">
        <f>ROUND(I155*H155,2)</f>
        <v>267.58999999999997</v>
      </c>
      <c r="K155" s="202"/>
      <c r="L155" s="36"/>
      <c r="M155" s="203" t="s">
        <v>1</v>
      </c>
      <c r="N155" s="204" t="s">
        <v>39</v>
      </c>
      <c r="O155" s="205">
        <v>0.75700000000000001</v>
      </c>
      <c r="P155" s="205">
        <f>O155*H155</f>
        <v>9.4746120000000005</v>
      </c>
      <c r="Q155" s="205">
        <v>8.3000000000000001E-4</v>
      </c>
      <c r="R155" s="205">
        <f>Q155*H155</f>
        <v>1.038828E-2</v>
      </c>
      <c r="S155" s="205">
        <v>0</v>
      </c>
      <c r="T155" s="206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257</v>
      </c>
      <c r="AT155" s="207" t="s">
        <v>167</v>
      </c>
      <c r="AU155" s="207" t="s">
        <v>94</v>
      </c>
      <c r="AY155" s="17" t="s">
        <v>165</v>
      </c>
      <c r="BE155" s="208">
        <f>IF(N155="základná",J155,0)</f>
        <v>0</v>
      </c>
      <c r="BF155" s="208">
        <f>IF(N155="znížená",J155,0)</f>
        <v>267.58999999999997</v>
      </c>
      <c r="BG155" s="208">
        <f>IF(N155="zákl. prenesená",J155,0)</f>
        <v>0</v>
      </c>
      <c r="BH155" s="208">
        <f>IF(N155="zníž. prenesená",J155,0)</f>
        <v>0</v>
      </c>
      <c r="BI155" s="208">
        <f>IF(N155="nulová",J155,0)</f>
        <v>0</v>
      </c>
      <c r="BJ155" s="17" t="s">
        <v>94</v>
      </c>
      <c r="BK155" s="208">
        <f>ROUND(I155*H155,2)</f>
        <v>267.58999999999997</v>
      </c>
      <c r="BL155" s="17" t="s">
        <v>257</v>
      </c>
      <c r="BM155" s="207" t="s">
        <v>1780</v>
      </c>
    </row>
    <row r="156" spans="1:65" s="13" customFormat="1" ht="11.25">
      <c r="B156" s="209"/>
      <c r="C156" s="210"/>
      <c r="D156" s="211" t="s">
        <v>173</v>
      </c>
      <c r="E156" s="212" t="s">
        <v>1</v>
      </c>
      <c r="F156" s="213" t="s">
        <v>292</v>
      </c>
      <c r="G156" s="210"/>
      <c r="H156" s="212" t="s">
        <v>1</v>
      </c>
      <c r="I156" s="210"/>
      <c r="J156" s="210"/>
      <c r="K156" s="210"/>
      <c r="L156" s="214"/>
      <c r="M156" s="215"/>
      <c r="N156" s="216"/>
      <c r="O156" s="216"/>
      <c r="P156" s="216"/>
      <c r="Q156" s="216"/>
      <c r="R156" s="216"/>
      <c r="S156" s="216"/>
      <c r="T156" s="217"/>
      <c r="AT156" s="218" t="s">
        <v>173</v>
      </c>
      <c r="AU156" s="218" t="s">
        <v>94</v>
      </c>
      <c r="AV156" s="13" t="s">
        <v>81</v>
      </c>
      <c r="AW156" s="13" t="s">
        <v>29</v>
      </c>
      <c r="AX156" s="13" t="s">
        <v>73</v>
      </c>
      <c r="AY156" s="218" t="s">
        <v>165</v>
      </c>
    </row>
    <row r="157" spans="1:65" s="14" customFormat="1" ht="11.25">
      <c r="B157" s="219"/>
      <c r="C157" s="220"/>
      <c r="D157" s="211" t="s">
        <v>173</v>
      </c>
      <c r="E157" s="221" t="s">
        <v>1</v>
      </c>
      <c r="F157" s="222" t="s">
        <v>1781</v>
      </c>
      <c r="G157" s="220"/>
      <c r="H157" s="223">
        <v>6.867</v>
      </c>
      <c r="I157" s="220"/>
      <c r="J157" s="220"/>
      <c r="K157" s="220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173</v>
      </c>
      <c r="AU157" s="228" t="s">
        <v>94</v>
      </c>
      <c r="AV157" s="14" t="s">
        <v>94</v>
      </c>
      <c r="AW157" s="14" t="s">
        <v>29</v>
      </c>
      <c r="AX157" s="14" t="s">
        <v>73</v>
      </c>
      <c r="AY157" s="228" t="s">
        <v>165</v>
      </c>
    </row>
    <row r="158" spans="1:65" s="13" customFormat="1" ht="11.25">
      <c r="B158" s="209"/>
      <c r="C158" s="210"/>
      <c r="D158" s="211" t="s">
        <v>173</v>
      </c>
      <c r="E158" s="212" t="s">
        <v>1</v>
      </c>
      <c r="F158" s="213" t="s">
        <v>253</v>
      </c>
      <c r="G158" s="210"/>
      <c r="H158" s="212" t="s">
        <v>1</v>
      </c>
      <c r="I158" s="210"/>
      <c r="J158" s="210"/>
      <c r="K158" s="210"/>
      <c r="L158" s="214"/>
      <c r="M158" s="215"/>
      <c r="N158" s="216"/>
      <c r="O158" s="216"/>
      <c r="P158" s="216"/>
      <c r="Q158" s="216"/>
      <c r="R158" s="216"/>
      <c r="S158" s="216"/>
      <c r="T158" s="217"/>
      <c r="AT158" s="218" t="s">
        <v>173</v>
      </c>
      <c r="AU158" s="218" t="s">
        <v>94</v>
      </c>
      <c r="AV158" s="13" t="s">
        <v>81</v>
      </c>
      <c r="AW158" s="13" t="s">
        <v>29</v>
      </c>
      <c r="AX158" s="13" t="s">
        <v>73</v>
      </c>
      <c r="AY158" s="218" t="s">
        <v>165</v>
      </c>
    </row>
    <row r="159" spans="1:65" s="14" customFormat="1" ht="11.25">
      <c r="B159" s="219"/>
      <c r="C159" s="220"/>
      <c r="D159" s="211" t="s">
        <v>173</v>
      </c>
      <c r="E159" s="221" t="s">
        <v>1</v>
      </c>
      <c r="F159" s="222" t="s">
        <v>1782</v>
      </c>
      <c r="G159" s="220"/>
      <c r="H159" s="223">
        <v>5.649</v>
      </c>
      <c r="I159" s="220"/>
      <c r="J159" s="220"/>
      <c r="K159" s="220"/>
      <c r="L159" s="224"/>
      <c r="M159" s="225"/>
      <c r="N159" s="226"/>
      <c r="O159" s="226"/>
      <c r="P159" s="226"/>
      <c r="Q159" s="226"/>
      <c r="R159" s="226"/>
      <c r="S159" s="226"/>
      <c r="T159" s="227"/>
      <c r="AT159" s="228" t="s">
        <v>173</v>
      </c>
      <c r="AU159" s="228" t="s">
        <v>94</v>
      </c>
      <c r="AV159" s="14" t="s">
        <v>94</v>
      </c>
      <c r="AW159" s="14" t="s">
        <v>29</v>
      </c>
      <c r="AX159" s="14" t="s">
        <v>73</v>
      </c>
      <c r="AY159" s="228" t="s">
        <v>165</v>
      </c>
    </row>
    <row r="160" spans="1:65" s="15" customFormat="1" ht="11.25">
      <c r="B160" s="229"/>
      <c r="C160" s="230"/>
      <c r="D160" s="211" t="s">
        <v>173</v>
      </c>
      <c r="E160" s="231" t="s">
        <v>1</v>
      </c>
      <c r="F160" s="232" t="s">
        <v>176</v>
      </c>
      <c r="G160" s="230"/>
      <c r="H160" s="233">
        <v>12.516</v>
      </c>
      <c r="I160" s="230"/>
      <c r="J160" s="230"/>
      <c r="K160" s="230"/>
      <c r="L160" s="234"/>
      <c r="M160" s="235"/>
      <c r="N160" s="236"/>
      <c r="O160" s="236"/>
      <c r="P160" s="236"/>
      <c r="Q160" s="236"/>
      <c r="R160" s="236"/>
      <c r="S160" s="236"/>
      <c r="T160" s="237"/>
      <c r="AT160" s="238" t="s">
        <v>173</v>
      </c>
      <c r="AU160" s="238" t="s">
        <v>94</v>
      </c>
      <c r="AV160" s="15" t="s">
        <v>171</v>
      </c>
      <c r="AW160" s="15" t="s">
        <v>29</v>
      </c>
      <c r="AX160" s="15" t="s">
        <v>81</v>
      </c>
      <c r="AY160" s="238" t="s">
        <v>165</v>
      </c>
    </row>
    <row r="161" spans="1:65" s="2" customFormat="1" ht="21.75" customHeight="1">
      <c r="A161" s="31"/>
      <c r="B161" s="32"/>
      <c r="C161" s="196" t="s">
        <v>202</v>
      </c>
      <c r="D161" s="196" t="s">
        <v>167</v>
      </c>
      <c r="E161" s="197" t="s">
        <v>1783</v>
      </c>
      <c r="F161" s="198" t="s">
        <v>1784</v>
      </c>
      <c r="G161" s="199" t="s">
        <v>220</v>
      </c>
      <c r="H161" s="200">
        <v>1.575</v>
      </c>
      <c r="I161" s="201">
        <v>22.91</v>
      </c>
      <c r="J161" s="201">
        <f>ROUND(I161*H161,2)</f>
        <v>36.08</v>
      </c>
      <c r="K161" s="202"/>
      <c r="L161" s="36"/>
      <c r="M161" s="203" t="s">
        <v>1</v>
      </c>
      <c r="N161" s="204" t="s">
        <v>39</v>
      </c>
      <c r="O161" s="205">
        <v>0.77500000000000002</v>
      </c>
      <c r="P161" s="205">
        <f>O161*H161</f>
        <v>1.2206250000000001</v>
      </c>
      <c r="Q161" s="205">
        <v>9.3999999999999997E-4</v>
      </c>
      <c r="R161" s="205">
        <f>Q161*H161</f>
        <v>1.4804999999999998E-3</v>
      </c>
      <c r="S161" s="205">
        <v>0</v>
      </c>
      <c r="T161" s="206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257</v>
      </c>
      <c r="AT161" s="207" t="s">
        <v>167</v>
      </c>
      <c r="AU161" s="207" t="s">
        <v>94</v>
      </c>
      <c r="AY161" s="17" t="s">
        <v>165</v>
      </c>
      <c r="BE161" s="208">
        <f>IF(N161="základná",J161,0)</f>
        <v>0</v>
      </c>
      <c r="BF161" s="208">
        <f>IF(N161="znížená",J161,0)</f>
        <v>36.08</v>
      </c>
      <c r="BG161" s="208">
        <f>IF(N161="zákl. prenesená",J161,0)</f>
        <v>0</v>
      </c>
      <c r="BH161" s="208">
        <f>IF(N161="zníž. prenesená",J161,0)</f>
        <v>0</v>
      </c>
      <c r="BI161" s="208">
        <f>IF(N161="nulová",J161,0)</f>
        <v>0</v>
      </c>
      <c r="BJ161" s="17" t="s">
        <v>94</v>
      </c>
      <c r="BK161" s="208">
        <f>ROUND(I161*H161,2)</f>
        <v>36.08</v>
      </c>
      <c r="BL161" s="17" t="s">
        <v>257</v>
      </c>
      <c r="BM161" s="207" t="s">
        <v>1785</v>
      </c>
    </row>
    <row r="162" spans="1:65" s="13" customFormat="1" ht="11.25">
      <c r="B162" s="209"/>
      <c r="C162" s="210"/>
      <c r="D162" s="211" t="s">
        <v>173</v>
      </c>
      <c r="E162" s="212" t="s">
        <v>1</v>
      </c>
      <c r="F162" s="213" t="s">
        <v>292</v>
      </c>
      <c r="G162" s="210"/>
      <c r="H162" s="212" t="s">
        <v>1</v>
      </c>
      <c r="I162" s="210"/>
      <c r="J162" s="210"/>
      <c r="K162" s="210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173</v>
      </c>
      <c r="AU162" s="218" t="s">
        <v>94</v>
      </c>
      <c r="AV162" s="13" t="s">
        <v>81</v>
      </c>
      <c r="AW162" s="13" t="s">
        <v>29</v>
      </c>
      <c r="AX162" s="13" t="s">
        <v>73</v>
      </c>
      <c r="AY162" s="218" t="s">
        <v>165</v>
      </c>
    </row>
    <row r="163" spans="1:65" s="14" customFormat="1" ht="11.25">
      <c r="B163" s="219"/>
      <c r="C163" s="220"/>
      <c r="D163" s="211" t="s">
        <v>173</v>
      </c>
      <c r="E163" s="221" t="s">
        <v>1</v>
      </c>
      <c r="F163" s="222" t="s">
        <v>1772</v>
      </c>
      <c r="G163" s="220"/>
      <c r="H163" s="223">
        <v>1.575</v>
      </c>
      <c r="I163" s="220"/>
      <c r="J163" s="220"/>
      <c r="K163" s="220"/>
      <c r="L163" s="224"/>
      <c r="M163" s="225"/>
      <c r="N163" s="226"/>
      <c r="O163" s="226"/>
      <c r="P163" s="226"/>
      <c r="Q163" s="226"/>
      <c r="R163" s="226"/>
      <c r="S163" s="226"/>
      <c r="T163" s="227"/>
      <c r="AT163" s="228" t="s">
        <v>173</v>
      </c>
      <c r="AU163" s="228" t="s">
        <v>94</v>
      </c>
      <c r="AV163" s="14" t="s">
        <v>94</v>
      </c>
      <c r="AW163" s="14" t="s">
        <v>29</v>
      </c>
      <c r="AX163" s="14" t="s">
        <v>73</v>
      </c>
      <c r="AY163" s="228" t="s">
        <v>165</v>
      </c>
    </row>
    <row r="164" spans="1:65" s="15" customFormat="1" ht="11.25">
      <c r="B164" s="229"/>
      <c r="C164" s="230"/>
      <c r="D164" s="211" t="s">
        <v>173</v>
      </c>
      <c r="E164" s="231" t="s">
        <v>1</v>
      </c>
      <c r="F164" s="232" t="s">
        <v>176</v>
      </c>
      <c r="G164" s="230"/>
      <c r="H164" s="233">
        <v>1.575</v>
      </c>
      <c r="I164" s="230"/>
      <c r="J164" s="230"/>
      <c r="K164" s="230"/>
      <c r="L164" s="234"/>
      <c r="M164" s="235"/>
      <c r="N164" s="236"/>
      <c r="O164" s="236"/>
      <c r="P164" s="236"/>
      <c r="Q164" s="236"/>
      <c r="R164" s="236"/>
      <c r="S164" s="236"/>
      <c r="T164" s="237"/>
      <c r="AT164" s="238" t="s">
        <v>173</v>
      </c>
      <c r="AU164" s="238" t="s">
        <v>94</v>
      </c>
      <c r="AV164" s="15" t="s">
        <v>171</v>
      </c>
      <c r="AW164" s="15" t="s">
        <v>29</v>
      </c>
      <c r="AX164" s="15" t="s">
        <v>81</v>
      </c>
      <c r="AY164" s="238" t="s">
        <v>165</v>
      </c>
    </row>
    <row r="165" spans="1:65" s="2" customFormat="1" ht="21.75" customHeight="1">
      <c r="A165" s="31"/>
      <c r="B165" s="32"/>
      <c r="C165" s="196" t="s">
        <v>207</v>
      </c>
      <c r="D165" s="196" t="s">
        <v>167</v>
      </c>
      <c r="E165" s="197" t="s">
        <v>1786</v>
      </c>
      <c r="F165" s="198" t="s">
        <v>1787</v>
      </c>
      <c r="G165" s="199" t="s">
        <v>220</v>
      </c>
      <c r="H165" s="200">
        <v>1.155</v>
      </c>
      <c r="I165" s="201">
        <v>26.47</v>
      </c>
      <c r="J165" s="201">
        <f>ROUND(I165*H165,2)</f>
        <v>30.57</v>
      </c>
      <c r="K165" s="202"/>
      <c r="L165" s="36"/>
      <c r="M165" s="203" t="s">
        <v>1</v>
      </c>
      <c r="N165" s="204" t="s">
        <v>39</v>
      </c>
      <c r="O165" s="205">
        <v>0.81499999999999995</v>
      </c>
      <c r="P165" s="205">
        <f>O165*H165</f>
        <v>0.94132499999999997</v>
      </c>
      <c r="Q165" s="205">
        <v>1.5100000000000001E-3</v>
      </c>
      <c r="R165" s="205">
        <f>Q165*H165</f>
        <v>1.74405E-3</v>
      </c>
      <c r="S165" s="205">
        <v>0</v>
      </c>
      <c r="T165" s="206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257</v>
      </c>
      <c r="AT165" s="207" t="s">
        <v>167</v>
      </c>
      <c r="AU165" s="207" t="s">
        <v>94</v>
      </c>
      <c r="AY165" s="17" t="s">
        <v>165</v>
      </c>
      <c r="BE165" s="208">
        <f>IF(N165="základná",J165,0)</f>
        <v>0</v>
      </c>
      <c r="BF165" s="208">
        <f>IF(N165="znížená",J165,0)</f>
        <v>30.57</v>
      </c>
      <c r="BG165" s="208">
        <f>IF(N165="zákl. prenesená",J165,0)</f>
        <v>0</v>
      </c>
      <c r="BH165" s="208">
        <f>IF(N165="zníž. prenesená",J165,0)</f>
        <v>0</v>
      </c>
      <c r="BI165" s="208">
        <f>IF(N165="nulová",J165,0)</f>
        <v>0</v>
      </c>
      <c r="BJ165" s="17" t="s">
        <v>94</v>
      </c>
      <c r="BK165" s="208">
        <f>ROUND(I165*H165,2)</f>
        <v>30.57</v>
      </c>
      <c r="BL165" s="17" t="s">
        <v>257</v>
      </c>
      <c r="BM165" s="207" t="s">
        <v>1788</v>
      </c>
    </row>
    <row r="166" spans="1:65" s="13" customFormat="1" ht="11.25">
      <c r="B166" s="209"/>
      <c r="C166" s="210"/>
      <c r="D166" s="211" t="s">
        <v>173</v>
      </c>
      <c r="E166" s="212" t="s">
        <v>1</v>
      </c>
      <c r="F166" s="213" t="s">
        <v>253</v>
      </c>
      <c r="G166" s="210"/>
      <c r="H166" s="212" t="s">
        <v>1</v>
      </c>
      <c r="I166" s="210"/>
      <c r="J166" s="210"/>
      <c r="K166" s="210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173</v>
      </c>
      <c r="AU166" s="218" t="s">
        <v>94</v>
      </c>
      <c r="AV166" s="13" t="s">
        <v>81</v>
      </c>
      <c r="AW166" s="13" t="s">
        <v>29</v>
      </c>
      <c r="AX166" s="13" t="s">
        <v>73</v>
      </c>
      <c r="AY166" s="218" t="s">
        <v>165</v>
      </c>
    </row>
    <row r="167" spans="1:65" s="14" customFormat="1" ht="11.25">
      <c r="B167" s="219"/>
      <c r="C167" s="220"/>
      <c r="D167" s="211" t="s">
        <v>173</v>
      </c>
      <c r="E167" s="221" t="s">
        <v>1</v>
      </c>
      <c r="F167" s="222" t="s">
        <v>1789</v>
      </c>
      <c r="G167" s="220"/>
      <c r="H167" s="223">
        <v>1.155</v>
      </c>
      <c r="I167" s="220"/>
      <c r="J167" s="220"/>
      <c r="K167" s="220"/>
      <c r="L167" s="224"/>
      <c r="M167" s="225"/>
      <c r="N167" s="226"/>
      <c r="O167" s="226"/>
      <c r="P167" s="226"/>
      <c r="Q167" s="226"/>
      <c r="R167" s="226"/>
      <c r="S167" s="226"/>
      <c r="T167" s="227"/>
      <c r="AT167" s="228" t="s">
        <v>173</v>
      </c>
      <c r="AU167" s="228" t="s">
        <v>94</v>
      </c>
      <c r="AV167" s="14" t="s">
        <v>94</v>
      </c>
      <c r="AW167" s="14" t="s">
        <v>29</v>
      </c>
      <c r="AX167" s="14" t="s">
        <v>73</v>
      </c>
      <c r="AY167" s="228" t="s">
        <v>165</v>
      </c>
    </row>
    <row r="168" spans="1:65" s="15" customFormat="1" ht="11.25">
      <c r="B168" s="229"/>
      <c r="C168" s="230"/>
      <c r="D168" s="211" t="s">
        <v>173</v>
      </c>
      <c r="E168" s="231" t="s">
        <v>1</v>
      </c>
      <c r="F168" s="232" t="s">
        <v>176</v>
      </c>
      <c r="G168" s="230"/>
      <c r="H168" s="233">
        <v>1.155</v>
      </c>
      <c r="I168" s="230"/>
      <c r="J168" s="230"/>
      <c r="K168" s="230"/>
      <c r="L168" s="234"/>
      <c r="M168" s="235"/>
      <c r="N168" s="236"/>
      <c r="O168" s="236"/>
      <c r="P168" s="236"/>
      <c r="Q168" s="236"/>
      <c r="R168" s="236"/>
      <c r="S168" s="236"/>
      <c r="T168" s="237"/>
      <c r="AT168" s="238" t="s">
        <v>173</v>
      </c>
      <c r="AU168" s="238" t="s">
        <v>94</v>
      </c>
      <c r="AV168" s="15" t="s">
        <v>171</v>
      </c>
      <c r="AW168" s="15" t="s">
        <v>29</v>
      </c>
      <c r="AX168" s="15" t="s">
        <v>81</v>
      </c>
      <c r="AY168" s="238" t="s">
        <v>165</v>
      </c>
    </row>
    <row r="169" spans="1:65" s="2" customFormat="1" ht="16.5" customHeight="1">
      <c r="A169" s="31"/>
      <c r="B169" s="32"/>
      <c r="C169" s="196" t="s">
        <v>122</v>
      </c>
      <c r="D169" s="196" t="s">
        <v>167</v>
      </c>
      <c r="E169" s="197" t="s">
        <v>1790</v>
      </c>
      <c r="F169" s="198" t="s">
        <v>1791</v>
      </c>
      <c r="G169" s="199" t="s">
        <v>289</v>
      </c>
      <c r="H169" s="200">
        <v>1</v>
      </c>
      <c r="I169" s="201">
        <v>7.72</v>
      </c>
      <c r="J169" s="201">
        <f>ROUND(I169*H169,2)</f>
        <v>7.72</v>
      </c>
      <c r="K169" s="202"/>
      <c r="L169" s="36"/>
      <c r="M169" s="203" t="s">
        <v>1</v>
      </c>
      <c r="N169" s="204" t="s">
        <v>39</v>
      </c>
      <c r="O169" s="205">
        <v>0.29022999999999999</v>
      </c>
      <c r="P169" s="205">
        <f>O169*H169</f>
        <v>0.29022999999999999</v>
      </c>
      <c r="Q169" s="205">
        <v>1.9000000000000001E-4</v>
      </c>
      <c r="R169" s="205">
        <f>Q169*H169</f>
        <v>1.9000000000000001E-4</v>
      </c>
      <c r="S169" s="205">
        <v>0</v>
      </c>
      <c r="T169" s="206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7" t="s">
        <v>257</v>
      </c>
      <c r="AT169" s="207" t="s">
        <v>167</v>
      </c>
      <c r="AU169" s="207" t="s">
        <v>94</v>
      </c>
      <c r="AY169" s="17" t="s">
        <v>165</v>
      </c>
      <c r="BE169" s="208">
        <f>IF(N169="základná",J169,0)</f>
        <v>0</v>
      </c>
      <c r="BF169" s="208">
        <f>IF(N169="znížená",J169,0)</f>
        <v>7.72</v>
      </c>
      <c r="BG169" s="208">
        <f>IF(N169="zákl. prenesená",J169,0)</f>
        <v>0</v>
      </c>
      <c r="BH169" s="208">
        <f>IF(N169="zníž. prenesená",J169,0)</f>
        <v>0</v>
      </c>
      <c r="BI169" s="208">
        <f>IF(N169="nulová",J169,0)</f>
        <v>0</v>
      </c>
      <c r="BJ169" s="17" t="s">
        <v>94</v>
      </c>
      <c r="BK169" s="208">
        <f>ROUND(I169*H169,2)</f>
        <v>7.72</v>
      </c>
      <c r="BL169" s="17" t="s">
        <v>257</v>
      </c>
      <c r="BM169" s="207" t="s">
        <v>1792</v>
      </c>
    </row>
    <row r="170" spans="1:65" s="2" customFormat="1" ht="24.2" customHeight="1">
      <c r="A170" s="31"/>
      <c r="B170" s="32"/>
      <c r="C170" s="243" t="s">
        <v>217</v>
      </c>
      <c r="D170" s="243" t="s">
        <v>615</v>
      </c>
      <c r="E170" s="244" t="s">
        <v>1793</v>
      </c>
      <c r="F170" s="245" t="s">
        <v>1794</v>
      </c>
      <c r="G170" s="246" t="s">
        <v>289</v>
      </c>
      <c r="H170" s="247">
        <v>1</v>
      </c>
      <c r="I170" s="248">
        <v>3.93</v>
      </c>
      <c r="J170" s="248">
        <f>ROUND(I170*H170,2)</f>
        <v>3.93</v>
      </c>
      <c r="K170" s="249"/>
      <c r="L170" s="250"/>
      <c r="M170" s="251" t="s">
        <v>1</v>
      </c>
      <c r="N170" s="252" t="s">
        <v>39</v>
      </c>
      <c r="O170" s="205">
        <v>0</v>
      </c>
      <c r="P170" s="205">
        <f>O170*H170</f>
        <v>0</v>
      </c>
      <c r="Q170" s="205">
        <v>3.5E-4</v>
      </c>
      <c r="R170" s="205">
        <f>Q170*H170</f>
        <v>3.5E-4</v>
      </c>
      <c r="S170" s="205">
        <v>0</v>
      </c>
      <c r="T170" s="206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358</v>
      </c>
      <c r="AT170" s="207" t="s">
        <v>615</v>
      </c>
      <c r="AU170" s="207" t="s">
        <v>94</v>
      </c>
      <c r="AY170" s="17" t="s">
        <v>165</v>
      </c>
      <c r="BE170" s="208">
        <f>IF(N170="základná",J170,0)</f>
        <v>0</v>
      </c>
      <c r="BF170" s="208">
        <f>IF(N170="znížená",J170,0)</f>
        <v>3.93</v>
      </c>
      <c r="BG170" s="208">
        <f>IF(N170="zákl. prenesená",J170,0)</f>
        <v>0</v>
      </c>
      <c r="BH170" s="208">
        <f>IF(N170="zníž. prenesená",J170,0)</f>
        <v>0</v>
      </c>
      <c r="BI170" s="208">
        <f>IF(N170="nulová",J170,0)</f>
        <v>0</v>
      </c>
      <c r="BJ170" s="17" t="s">
        <v>94</v>
      </c>
      <c r="BK170" s="208">
        <f>ROUND(I170*H170,2)</f>
        <v>3.93</v>
      </c>
      <c r="BL170" s="17" t="s">
        <v>257</v>
      </c>
      <c r="BM170" s="207" t="s">
        <v>1795</v>
      </c>
    </row>
    <row r="171" spans="1:65" s="2" customFormat="1" ht="16.5" customHeight="1">
      <c r="A171" s="31"/>
      <c r="B171" s="32"/>
      <c r="C171" s="196" t="s">
        <v>225</v>
      </c>
      <c r="D171" s="196" t="s">
        <v>167</v>
      </c>
      <c r="E171" s="197" t="s">
        <v>1796</v>
      </c>
      <c r="F171" s="198" t="s">
        <v>1797</v>
      </c>
      <c r="G171" s="199" t="s">
        <v>289</v>
      </c>
      <c r="H171" s="200">
        <v>1</v>
      </c>
      <c r="I171" s="201">
        <v>14.37</v>
      </c>
      <c r="J171" s="201">
        <f>ROUND(I171*H171,2)</f>
        <v>14.37</v>
      </c>
      <c r="K171" s="202"/>
      <c r="L171" s="36"/>
      <c r="M171" s="203" t="s">
        <v>1</v>
      </c>
      <c r="N171" s="204" t="s">
        <v>39</v>
      </c>
      <c r="O171" s="205">
        <v>0.11841</v>
      </c>
      <c r="P171" s="205">
        <f>O171*H171</f>
        <v>0.11841</v>
      </c>
      <c r="Q171" s="205">
        <v>6.4000000000000005E-4</v>
      </c>
      <c r="R171" s="205">
        <f>Q171*H171</f>
        <v>6.4000000000000005E-4</v>
      </c>
      <c r="S171" s="205">
        <v>0</v>
      </c>
      <c r="T171" s="206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257</v>
      </c>
      <c r="AT171" s="207" t="s">
        <v>167</v>
      </c>
      <c r="AU171" s="207" t="s">
        <v>94</v>
      </c>
      <c r="AY171" s="17" t="s">
        <v>165</v>
      </c>
      <c r="BE171" s="208">
        <f>IF(N171="základná",J171,0)</f>
        <v>0</v>
      </c>
      <c r="BF171" s="208">
        <f>IF(N171="znížená",J171,0)</f>
        <v>14.37</v>
      </c>
      <c r="BG171" s="208">
        <f>IF(N171="zákl. prenesená",J171,0)</f>
        <v>0</v>
      </c>
      <c r="BH171" s="208">
        <f>IF(N171="zníž. prenesená",J171,0)</f>
        <v>0</v>
      </c>
      <c r="BI171" s="208">
        <f>IF(N171="nulová",J171,0)</f>
        <v>0</v>
      </c>
      <c r="BJ171" s="17" t="s">
        <v>94</v>
      </c>
      <c r="BK171" s="208">
        <f>ROUND(I171*H171,2)</f>
        <v>14.37</v>
      </c>
      <c r="BL171" s="17" t="s">
        <v>257</v>
      </c>
      <c r="BM171" s="207" t="s">
        <v>1798</v>
      </c>
    </row>
    <row r="172" spans="1:65" s="2" customFormat="1" ht="24.2" customHeight="1">
      <c r="A172" s="31"/>
      <c r="B172" s="32"/>
      <c r="C172" s="196" t="s">
        <v>231</v>
      </c>
      <c r="D172" s="196" t="s">
        <v>167</v>
      </c>
      <c r="E172" s="197" t="s">
        <v>1799</v>
      </c>
      <c r="F172" s="198" t="s">
        <v>1800</v>
      </c>
      <c r="G172" s="199" t="s">
        <v>631</v>
      </c>
      <c r="H172" s="200">
        <v>5.7</v>
      </c>
      <c r="I172" s="201">
        <v>1</v>
      </c>
      <c r="J172" s="201">
        <f>ROUND(I172*H172,2)</f>
        <v>5.7</v>
      </c>
      <c r="K172" s="202"/>
      <c r="L172" s="36"/>
      <c r="M172" s="203" t="s">
        <v>1</v>
      </c>
      <c r="N172" s="204" t="s">
        <v>39</v>
      </c>
      <c r="O172" s="205">
        <v>0</v>
      </c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257</v>
      </c>
      <c r="AT172" s="207" t="s">
        <v>167</v>
      </c>
      <c r="AU172" s="207" t="s">
        <v>94</v>
      </c>
      <c r="AY172" s="17" t="s">
        <v>165</v>
      </c>
      <c r="BE172" s="208">
        <f>IF(N172="základná",J172,0)</f>
        <v>0</v>
      </c>
      <c r="BF172" s="208">
        <f>IF(N172="znížená",J172,0)</f>
        <v>5.7</v>
      </c>
      <c r="BG172" s="208">
        <f>IF(N172="zákl. prenesená",J172,0)</f>
        <v>0</v>
      </c>
      <c r="BH172" s="208">
        <f>IF(N172="zníž. prenesená",J172,0)</f>
        <v>0</v>
      </c>
      <c r="BI172" s="208">
        <f>IF(N172="nulová",J172,0)</f>
        <v>0</v>
      </c>
      <c r="BJ172" s="17" t="s">
        <v>94</v>
      </c>
      <c r="BK172" s="208">
        <f>ROUND(I172*H172,2)</f>
        <v>5.7</v>
      </c>
      <c r="BL172" s="17" t="s">
        <v>257</v>
      </c>
      <c r="BM172" s="207" t="s">
        <v>1801</v>
      </c>
    </row>
    <row r="173" spans="1:65" s="12" customFormat="1" ht="22.9" customHeight="1">
      <c r="B173" s="181"/>
      <c r="C173" s="182"/>
      <c r="D173" s="183" t="s">
        <v>72</v>
      </c>
      <c r="E173" s="194" t="s">
        <v>1802</v>
      </c>
      <c r="F173" s="194" t="s">
        <v>1803</v>
      </c>
      <c r="G173" s="182"/>
      <c r="H173" s="182"/>
      <c r="I173" s="182"/>
      <c r="J173" s="195">
        <f>BK173</f>
        <v>1803.29</v>
      </c>
      <c r="K173" s="182"/>
      <c r="L173" s="186"/>
      <c r="M173" s="187"/>
      <c r="N173" s="188"/>
      <c r="O173" s="188"/>
      <c r="P173" s="189">
        <f>SUM(P174:P193)</f>
        <v>23.450733</v>
      </c>
      <c r="Q173" s="188"/>
      <c r="R173" s="189">
        <f>SUM(R174:R193)</f>
        <v>5.1524109999999998E-2</v>
      </c>
      <c r="S173" s="188"/>
      <c r="T173" s="190">
        <f>SUM(T174:T193)</f>
        <v>0</v>
      </c>
      <c r="AR173" s="191" t="s">
        <v>94</v>
      </c>
      <c r="AT173" s="192" t="s">
        <v>72</v>
      </c>
      <c r="AU173" s="192" t="s">
        <v>81</v>
      </c>
      <c r="AY173" s="191" t="s">
        <v>165</v>
      </c>
      <c r="BK173" s="193">
        <f>SUM(BK174:BK193)</f>
        <v>1803.29</v>
      </c>
    </row>
    <row r="174" spans="1:65" s="2" customFormat="1" ht="24.2" customHeight="1">
      <c r="A174" s="31"/>
      <c r="B174" s="32"/>
      <c r="C174" s="196" t="s">
        <v>238</v>
      </c>
      <c r="D174" s="196" t="s">
        <v>167</v>
      </c>
      <c r="E174" s="197" t="s">
        <v>1804</v>
      </c>
      <c r="F174" s="198" t="s">
        <v>1805</v>
      </c>
      <c r="G174" s="199" t="s">
        <v>220</v>
      </c>
      <c r="H174" s="200">
        <v>17.399000000000001</v>
      </c>
      <c r="I174" s="201">
        <v>21.41</v>
      </c>
      <c r="J174" s="201">
        <f>ROUND(I174*H174,2)</f>
        <v>372.51</v>
      </c>
      <c r="K174" s="202"/>
      <c r="L174" s="36"/>
      <c r="M174" s="203" t="s">
        <v>1</v>
      </c>
      <c r="N174" s="204" t="s">
        <v>39</v>
      </c>
      <c r="O174" s="205">
        <v>0.442</v>
      </c>
      <c r="P174" s="205">
        <f>O174*H174</f>
        <v>7.6903580000000007</v>
      </c>
      <c r="Q174" s="205">
        <v>4.8999999999999998E-4</v>
      </c>
      <c r="R174" s="205">
        <f>Q174*H174</f>
        <v>8.52551E-3</v>
      </c>
      <c r="S174" s="205">
        <v>0</v>
      </c>
      <c r="T174" s="206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7" t="s">
        <v>257</v>
      </c>
      <c r="AT174" s="207" t="s">
        <v>167</v>
      </c>
      <c r="AU174" s="207" t="s">
        <v>94</v>
      </c>
      <c r="AY174" s="17" t="s">
        <v>165</v>
      </c>
      <c r="BE174" s="208">
        <f>IF(N174="základná",J174,0)</f>
        <v>0</v>
      </c>
      <c r="BF174" s="208">
        <f>IF(N174="znížená",J174,0)</f>
        <v>372.51</v>
      </c>
      <c r="BG174" s="208">
        <f>IF(N174="zákl. prenesená",J174,0)</f>
        <v>0</v>
      </c>
      <c r="BH174" s="208">
        <f>IF(N174="zníž. prenesená",J174,0)</f>
        <v>0</v>
      </c>
      <c r="BI174" s="208">
        <f>IF(N174="nulová",J174,0)</f>
        <v>0</v>
      </c>
      <c r="BJ174" s="17" t="s">
        <v>94</v>
      </c>
      <c r="BK174" s="208">
        <f>ROUND(I174*H174,2)</f>
        <v>372.51</v>
      </c>
      <c r="BL174" s="17" t="s">
        <v>257</v>
      </c>
      <c r="BM174" s="207" t="s">
        <v>1806</v>
      </c>
    </row>
    <row r="175" spans="1:65" s="13" customFormat="1" ht="11.25">
      <c r="B175" s="209"/>
      <c r="C175" s="210"/>
      <c r="D175" s="211" t="s">
        <v>173</v>
      </c>
      <c r="E175" s="212" t="s">
        <v>1</v>
      </c>
      <c r="F175" s="213" t="s">
        <v>253</v>
      </c>
      <c r="G175" s="210"/>
      <c r="H175" s="212" t="s">
        <v>1</v>
      </c>
      <c r="I175" s="210"/>
      <c r="J175" s="210"/>
      <c r="K175" s="210"/>
      <c r="L175" s="214"/>
      <c r="M175" s="215"/>
      <c r="N175" s="216"/>
      <c r="O175" s="216"/>
      <c r="P175" s="216"/>
      <c r="Q175" s="216"/>
      <c r="R175" s="216"/>
      <c r="S175" s="216"/>
      <c r="T175" s="217"/>
      <c r="AT175" s="218" t="s">
        <v>173</v>
      </c>
      <c r="AU175" s="218" t="s">
        <v>94</v>
      </c>
      <c r="AV175" s="13" t="s">
        <v>81</v>
      </c>
      <c r="AW175" s="13" t="s">
        <v>29</v>
      </c>
      <c r="AX175" s="13" t="s">
        <v>73</v>
      </c>
      <c r="AY175" s="218" t="s">
        <v>165</v>
      </c>
    </row>
    <row r="176" spans="1:65" s="14" customFormat="1" ht="11.25">
      <c r="B176" s="219"/>
      <c r="C176" s="220"/>
      <c r="D176" s="211" t="s">
        <v>173</v>
      </c>
      <c r="E176" s="221" t="s">
        <v>1</v>
      </c>
      <c r="F176" s="222" t="s">
        <v>1757</v>
      </c>
      <c r="G176" s="220"/>
      <c r="H176" s="223">
        <v>17.399000000000001</v>
      </c>
      <c r="I176" s="220"/>
      <c r="J176" s="220"/>
      <c r="K176" s="220"/>
      <c r="L176" s="224"/>
      <c r="M176" s="225"/>
      <c r="N176" s="226"/>
      <c r="O176" s="226"/>
      <c r="P176" s="226"/>
      <c r="Q176" s="226"/>
      <c r="R176" s="226"/>
      <c r="S176" s="226"/>
      <c r="T176" s="227"/>
      <c r="AT176" s="228" t="s">
        <v>173</v>
      </c>
      <c r="AU176" s="228" t="s">
        <v>94</v>
      </c>
      <c r="AV176" s="14" t="s">
        <v>94</v>
      </c>
      <c r="AW176" s="14" t="s">
        <v>29</v>
      </c>
      <c r="AX176" s="14" t="s">
        <v>73</v>
      </c>
      <c r="AY176" s="228" t="s">
        <v>165</v>
      </c>
    </row>
    <row r="177" spans="1:65" s="15" customFormat="1" ht="11.25">
      <c r="B177" s="229"/>
      <c r="C177" s="230"/>
      <c r="D177" s="211" t="s">
        <v>173</v>
      </c>
      <c r="E177" s="231" t="s">
        <v>1</v>
      </c>
      <c r="F177" s="232" t="s">
        <v>176</v>
      </c>
      <c r="G177" s="230"/>
      <c r="H177" s="233">
        <v>17.399000000000001</v>
      </c>
      <c r="I177" s="230"/>
      <c r="J177" s="230"/>
      <c r="K177" s="230"/>
      <c r="L177" s="234"/>
      <c r="M177" s="235"/>
      <c r="N177" s="236"/>
      <c r="O177" s="236"/>
      <c r="P177" s="236"/>
      <c r="Q177" s="236"/>
      <c r="R177" s="236"/>
      <c r="S177" s="236"/>
      <c r="T177" s="237"/>
      <c r="AT177" s="238" t="s">
        <v>173</v>
      </c>
      <c r="AU177" s="238" t="s">
        <v>94</v>
      </c>
      <c r="AV177" s="15" t="s">
        <v>171</v>
      </c>
      <c r="AW177" s="15" t="s">
        <v>29</v>
      </c>
      <c r="AX177" s="15" t="s">
        <v>81</v>
      </c>
      <c r="AY177" s="238" t="s">
        <v>165</v>
      </c>
    </row>
    <row r="178" spans="1:65" s="2" customFormat="1" ht="24.2" customHeight="1">
      <c r="A178" s="31"/>
      <c r="B178" s="32"/>
      <c r="C178" s="196" t="s">
        <v>244</v>
      </c>
      <c r="D178" s="196" t="s">
        <v>167</v>
      </c>
      <c r="E178" s="197" t="s">
        <v>1807</v>
      </c>
      <c r="F178" s="198" t="s">
        <v>1808</v>
      </c>
      <c r="G178" s="199" t="s">
        <v>220</v>
      </c>
      <c r="H178" s="200">
        <v>29.914999999999999</v>
      </c>
      <c r="I178" s="201">
        <v>28.11</v>
      </c>
      <c r="J178" s="201">
        <f>ROUND(I178*H178,2)</f>
        <v>840.91</v>
      </c>
      <c r="K178" s="202"/>
      <c r="L178" s="36"/>
      <c r="M178" s="203" t="s">
        <v>1</v>
      </c>
      <c r="N178" s="204" t="s">
        <v>39</v>
      </c>
      <c r="O178" s="205">
        <v>0.47099999999999997</v>
      </c>
      <c r="P178" s="205">
        <f>O178*H178</f>
        <v>14.089964999999999</v>
      </c>
      <c r="Q178" s="205">
        <v>6.0999999999999997E-4</v>
      </c>
      <c r="R178" s="205">
        <f>Q178*H178</f>
        <v>1.8248149999999998E-2</v>
      </c>
      <c r="S178" s="205">
        <v>0</v>
      </c>
      <c r="T178" s="206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7" t="s">
        <v>257</v>
      </c>
      <c r="AT178" s="207" t="s">
        <v>167</v>
      </c>
      <c r="AU178" s="207" t="s">
        <v>94</v>
      </c>
      <c r="AY178" s="17" t="s">
        <v>165</v>
      </c>
      <c r="BE178" s="208">
        <f>IF(N178="základná",J178,0)</f>
        <v>0</v>
      </c>
      <c r="BF178" s="208">
        <f>IF(N178="znížená",J178,0)</f>
        <v>840.91</v>
      </c>
      <c r="BG178" s="208">
        <f>IF(N178="zákl. prenesená",J178,0)</f>
        <v>0</v>
      </c>
      <c r="BH178" s="208">
        <f>IF(N178="zníž. prenesená",J178,0)</f>
        <v>0</v>
      </c>
      <c r="BI178" s="208">
        <f>IF(N178="nulová",J178,0)</f>
        <v>0</v>
      </c>
      <c r="BJ178" s="17" t="s">
        <v>94</v>
      </c>
      <c r="BK178" s="208">
        <f>ROUND(I178*H178,2)</f>
        <v>840.91</v>
      </c>
      <c r="BL178" s="17" t="s">
        <v>257</v>
      </c>
      <c r="BM178" s="207" t="s">
        <v>1809</v>
      </c>
    </row>
    <row r="179" spans="1:65" s="13" customFormat="1" ht="11.25">
      <c r="B179" s="209"/>
      <c r="C179" s="210"/>
      <c r="D179" s="211" t="s">
        <v>173</v>
      </c>
      <c r="E179" s="212" t="s">
        <v>1</v>
      </c>
      <c r="F179" s="213" t="s">
        <v>292</v>
      </c>
      <c r="G179" s="210"/>
      <c r="H179" s="212" t="s">
        <v>1</v>
      </c>
      <c r="I179" s="210"/>
      <c r="J179" s="210"/>
      <c r="K179" s="210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173</v>
      </c>
      <c r="AU179" s="218" t="s">
        <v>94</v>
      </c>
      <c r="AV179" s="13" t="s">
        <v>81</v>
      </c>
      <c r="AW179" s="13" t="s">
        <v>29</v>
      </c>
      <c r="AX179" s="13" t="s">
        <v>73</v>
      </c>
      <c r="AY179" s="218" t="s">
        <v>165</v>
      </c>
    </row>
    <row r="180" spans="1:65" s="14" customFormat="1" ht="11.25">
      <c r="B180" s="219"/>
      <c r="C180" s="220"/>
      <c r="D180" s="211" t="s">
        <v>173</v>
      </c>
      <c r="E180" s="221" t="s">
        <v>1</v>
      </c>
      <c r="F180" s="222" t="s">
        <v>1756</v>
      </c>
      <c r="G180" s="220"/>
      <c r="H180" s="223">
        <v>22.071000000000002</v>
      </c>
      <c r="I180" s="220"/>
      <c r="J180" s="220"/>
      <c r="K180" s="220"/>
      <c r="L180" s="224"/>
      <c r="M180" s="225"/>
      <c r="N180" s="226"/>
      <c r="O180" s="226"/>
      <c r="P180" s="226"/>
      <c r="Q180" s="226"/>
      <c r="R180" s="226"/>
      <c r="S180" s="226"/>
      <c r="T180" s="227"/>
      <c r="AT180" s="228" t="s">
        <v>173</v>
      </c>
      <c r="AU180" s="228" t="s">
        <v>94</v>
      </c>
      <c r="AV180" s="14" t="s">
        <v>94</v>
      </c>
      <c r="AW180" s="14" t="s">
        <v>29</v>
      </c>
      <c r="AX180" s="14" t="s">
        <v>73</v>
      </c>
      <c r="AY180" s="228" t="s">
        <v>165</v>
      </c>
    </row>
    <row r="181" spans="1:65" s="13" customFormat="1" ht="11.25">
      <c r="B181" s="209"/>
      <c r="C181" s="210"/>
      <c r="D181" s="211" t="s">
        <v>173</v>
      </c>
      <c r="E181" s="212" t="s">
        <v>1</v>
      </c>
      <c r="F181" s="213" t="s">
        <v>253</v>
      </c>
      <c r="G181" s="210"/>
      <c r="H181" s="212" t="s">
        <v>1</v>
      </c>
      <c r="I181" s="210"/>
      <c r="J181" s="210"/>
      <c r="K181" s="210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173</v>
      </c>
      <c r="AU181" s="218" t="s">
        <v>94</v>
      </c>
      <c r="AV181" s="13" t="s">
        <v>81</v>
      </c>
      <c r="AW181" s="13" t="s">
        <v>29</v>
      </c>
      <c r="AX181" s="13" t="s">
        <v>73</v>
      </c>
      <c r="AY181" s="218" t="s">
        <v>165</v>
      </c>
    </row>
    <row r="182" spans="1:65" s="14" customFormat="1" ht="11.25">
      <c r="B182" s="219"/>
      <c r="C182" s="220"/>
      <c r="D182" s="211" t="s">
        <v>173</v>
      </c>
      <c r="E182" s="221" t="s">
        <v>1</v>
      </c>
      <c r="F182" s="222" t="s">
        <v>1758</v>
      </c>
      <c r="G182" s="220"/>
      <c r="H182" s="223">
        <v>7.8440000000000003</v>
      </c>
      <c r="I182" s="220"/>
      <c r="J182" s="220"/>
      <c r="K182" s="220"/>
      <c r="L182" s="224"/>
      <c r="M182" s="225"/>
      <c r="N182" s="226"/>
      <c r="O182" s="226"/>
      <c r="P182" s="226"/>
      <c r="Q182" s="226"/>
      <c r="R182" s="226"/>
      <c r="S182" s="226"/>
      <c r="T182" s="227"/>
      <c r="AT182" s="228" t="s">
        <v>173</v>
      </c>
      <c r="AU182" s="228" t="s">
        <v>94</v>
      </c>
      <c r="AV182" s="14" t="s">
        <v>94</v>
      </c>
      <c r="AW182" s="14" t="s">
        <v>29</v>
      </c>
      <c r="AX182" s="14" t="s">
        <v>73</v>
      </c>
      <c r="AY182" s="228" t="s">
        <v>165</v>
      </c>
    </row>
    <row r="183" spans="1:65" s="15" customFormat="1" ht="11.25">
      <c r="B183" s="229"/>
      <c r="C183" s="230"/>
      <c r="D183" s="211" t="s">
        <v>173</v>
      </c>
      <c r="E183" s="231" t="s">
        <v>1</v>
      </c>
      <c r="F183" s="232" t="s">
        <v>176</v>
      </c>
      <c r="G183" s="230"/>
      <c r="H183" s="233">
        <v>29.915000000000003</v>
      </c>
      <c r="I183" s="230"/>
      <c r="J183" s="230"/>
      <c r="K183" s="230"/>
      <c r="L183" s="234"/>
      <c r="M183" s="235"/>
      <c r="N183" s="236"/>
      <c r="O183" s="236"/>
      <c r="P183" s="236"/>
      <c r="Q183" s="236"/>
      <c r="R183" s="236"/>
      <c r="S183" s="236"/>
      <c r="T183" s="237"/>
      <c r="AT183" s="238" t="s">
        <v>173</v>
      </c>
      <c r="AU183" s="238" t="s">
        <v>94</v>
      </c>
      <c r="AV183" s="15" t="s">
        <v>171</v>
      </c>
      <c r="AW183" s="15" t="s">
        <v>29</v>
      </c>
      <c r="AX183" s="15" t="s">
        <v>81</v>
      </c>
      <c r="AY183" s="238" t="s">
        <v>165</v>
      </c>
    </row>
    <row r="184" spans="1:65" s="2" customFormat="1" ht="16.5" customHeight="1">
      <c r="A184" s="31"/>
      <c r="B184" s="32"/>
      <c r="C184" s="196" t="s">
        <v>257</v>
      </c>
      <c r="D184" s="196" t="s">
        <v>167</v>
      </c>
      <c r="E184" s="197" t="s">
        <v>1810</v>
      </c>
      <c r="F184" s="198" t="s">
        <v>1811</v>
      </c>
      <c r="G184" s="199" t="s">
        <v>289</v>
      </c>
      <c r="H184" s="200">
        <v>1</v>
      </c>
      <c r="I184" s="201">
        <v>4.97</v>
      </c>
      <c r="J184" s="201">
        <f>ROUND(I184*H184,2)</f>
        <v>4.97</v>
      </c>
      <c r="K184" s="202"/>
      <c r="L184" s="36"/>
      <c r="M184" s="203" t="s">
        <v>1</v>
      </c>
      <c r="N184" s="204" t="s">
        <v>39</v>
      </c>
      <c r="O184" s="205">
        <v>0.23007</v>
      </c>
      <c r="P184" s="205">
        <f>O184*H184</f>
        <v>0.23007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7" t="s">
        <v>257</v>
      </c>
      <c r="AT184" s="207" t="s">
        <v>167</v>
      </c>
      <c r="AU184" s="207" t="s">
        <v>94</v>
      </c>
      <c r="AY184" s="17" t="s">
        <v>165</v>
      </c>
      <c r="BE184" s="208">
        <f>IF(N184="základná",J184,0)</f>
        <v>0</v>
      </c>
      <c r="BF184" s="208">
        <f>IF(N184="znížená",J184,0)</f>
        <v>4.97</v>
      </c>
      <c r="BG184" s="208">
        <f>IF(N184="zákl. prenesená",J184,0)</f>
        <v>0</v>
      </c>
      <c r="BH184" s="208">
        <f>IF(N184="zníž. prenesená",J184,0)</f>
        <v>0</v>
      </c>
      <c r="BI184" s="208">
        <f>IF(N184="nulová",J184,0)</f>
        <v>0</v>
      </c>
      <c r="BJ184" s="17" t="s">
        <v>94</v>
      </c>
      <c r="BK184" s="208">
        <f>ROUND(I184*H184,2)</f>
        <v>4.97</v>
      </c>
      <c r="BL184" s="17" t="s">
        <v>257</v>
      </c>
      <c r="BM184" s="207" t="s">
        <v>1812</v>
      </c>
    </row>
    <row r="185" spans="1:65" s="2" customFormat="1" ht="24.2" customHeight="1">
      <c r="A185" s="31"/>
      <c r="B185" s="32"/>
      <c r="C185" s="243" t="s">
        <v>267</v>
      </c>
      <c r="D185" s="243" t="s">
        <v>615</v>
      </c>
      <c r="E185" s="244" t="s">
        <v>1813</v>
      </c>
      <c r="F185" s="245" t="s">
        <v>1814</v>
      </c>
      <c r="G185" s="246" t="s">
        <v>289</v>
      </c>
      <c r="H185" s="247">
        <v>1</v>
      </c>
      <c r="I185" s="248">
        <v>8.51</v>
      </c>
      <c r="J185" s="248">
        <f>ROUND(I185*H185,2)</f>
        <v>8.51</v>
      </c>
      <c r="K185" s="249"/>
      <c r="L185" s="250"/>
      <c r="M185" s="251" t="s">
        <v>1</v>
      </c>
      <c r="N185" s="252" t="s">
        <v>39</v>
      </c>
      <c r="O185" s="205">
        <v>0</v>
      </c>
      <c r="P185" s="205">
        <f>O185*H185</f>
        <v>0</v>
      </c>
      <c r="Q185" s="205">
        <v>1.2999999999999999E-4</v>
      </c>
      <c r="R185" s="205">
        <f>Q185*H185</f>
        <v>1.2999999999999999E-4</v>
      </c>
      <c r="S185" s="205">
        <v>0</v>
      </c>
      <c r="T185" s="206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7" t="s">
        <v>358</v>
      </c>
      <c r="AT185" s="207" t="s">
        <v>615</v>
      </c>
      <c r="AU185" s="207" t="s">
        <v>94</v>
      </c>
      <c r="AY185" s="17" t="s">
        <v>165</v>
      </c>
      <c r="BE185" s="208">
        <f>IF(N185="základná",J185,0)</f>
        <v>0</v>
      </c>
      <c r="BF185" s="208">
        <f>IF(N185="znížená",J185,0)</f>
        <v>8.51</v>
      </c>
      <c r="BG185" s="208">
        <f>IF(N185="zákl. prenesená",J185,0)</f>
        <v>0</v>
      </c>
      <c r="BH185" s="208">
        <f>IF(N185="zníž. prenesená",J185,0)</f>
        <v>0</v>
      </c>
      <c r="BI185" s="208">
        <f>IF(N185="nulová",J185,0)</f>
        <v>0</v>
      </c>
      <c r="BJ185" s="17" t="s">
        <v>94</v>
      </c>
      <c r="BK185" s="208">
        <f>ROUND(I185*H185,2)</f>
        <v>8.51</v>
      </c>
      <c r="BL185" s="17" t="s">
        <v>257</v>
      </c>
      <c r="BM185" s="207" t="s">
        <v>1815</v>
      </c>
    </row>
    <row r="186" spans="1:65" s="2" customFormat="1" ht="16.5" customHeight="1">
      <c r="A186" s="31"/>
      <c r="B186" s="32"/>
      <c r="C186" s="196" t="s">
        <v>273</v>
      </c>
      <c r="D186" s="196" t="s">
        <v>167</v>
      </c>
      <c r="E186" s="197" t="s">
        <v>1816</v>
      </c>
      <c r="F186" s="198" t="s">
        <v>1817</v>
      </c>
      <c r="G186" s="199" t="s">
        <v>289</v>
      </c>
      <c r="H186" s="200">
        <v>4</v>
      </c>
      <c r="I186" s="201">
        <v>2.96</v>
      </c>
      <c r="J186" s="201">
        <f>ROUND(I186*H186,2)</f>
        <v>11.84</v>
      </c>
      <c r="K186" s="202"/>
      <c r="L186" s="36"/>
      <c r="M186" s="203" t="s">
        <v>1</v>
      </c>
      <c r="N186" s="204" t="s">
        <v>39</v>
      </c>
      <c r="O186" s="205">
        <v>0.125</v>
      </c>
      <c r="P186" s="205">
        <f>O186*H186</f>
        <v>0.5</v>
      </c>
      <c r="Q186" s="205">
        <v>1.0000000000000001E-5</v>
      </c>
      <c r="R186" s="205">
        <f>Q186*H186</f>
        <v>4.0000000000000003E-5</v>
      </c>
      <c r="S186" s="205">
        <v>0</v>
      </c>
      <c r="T186" s="206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7" t="s">
        <v>257</v>
      </c>
      <c r="AT186" s="207" t="s">
        <v>167</v>
      </c>
      <c r="AU186" s="207" t="s">
        <v>94</v>
      </c>
      <c r="AY186" s="17" t="s">
        <v>165</v>
      </c>
      <c r="BE186" s="208">
        <f>IF(N186="základná",J186,0)</f>
        <v>0</v>
      </c>
      <c r="BF186" s="208">
        <f>IF(N186="znížená",J186,0)</f>
        <v>11.84</v>
      </c>
      <c r="BG186" s="208">
        <f>IF(N186="zákl. prenesená",J186,0)</f>
        <v>0</v>
      </c>
      <c r="BH186" s="208">
        <f>IF(N186="zníž. prenesená",J186,0)</f>
        <v>0</v>
      </c>
      <c r="BI186" s="208">
        <f>IF(N186="nulová",J186,0)</f>
        <v>0</v>
      </c>
      <c r="BJ186" s="17" t="s">
        <v>94</v>
      </c>
      <c r="BK186" s="208">
        <f>ROUND(I186*H186,2)</f>
        <v>11.84</v>
      </c>
      <c r="BL186" s="17" t="s">
        <v>257</v>
      </c>
      <c r="BM186" s="207" t="s">
        <v>1818</v>
      </c>
    </row>
    <row r="187" spans="1:65" s="13" customFormat="1" ht="11.25">
      <c r="B187" s="209"/>
      <c r="C187" s="210"/>
      <c r="D187" s="211" t="s">
        <v>173</v>
      </c>
      <c r="E187" s="212" t="s">
        <v>1</v>
      </c>
      <c r="F187" s="213" t="s">
        <v>1819</v>
      </c>
      <c r="G187" s="210"/>
      <c r="H187" s="212" t="s">
        <v>1</v>
      </c>
      <c r="I187" s="210"/>
      <c r="J187" s="210"/>
      <c r="K187" s="210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173</v>
      </c>
      <c r="AU187" s="218" t="s">
        <v>94</v>
      </c>
      <c r="AV187" s="13" t="s">
        <v>81</v>
      </c>
      <c r="AW187" s="13" t="s">
        <v>29</v>
      </c>
      <c r="AX187" s="13" t="s">
        <v>73</v>
      </c>
      <c r="AY187" s="218" t="s">
        <v>165</v>
      </c>
    </row>
    <row r="188" spans="1:65" s="14" customFormat="1" ht="11.25">
      <c r="B188" s="219"/>
      <c r="C188" s="220"/>
      <c r="D188" s="211" t="s">
        <v>173</v>
      </c>
      <c r="E188" s="221" t="s">
        <v>1</v>
      </c>
      <c r="F188" s="222" t="s">
        <v>171</v>
      </c>
      <c r="G188" s="220"/>
      <c r="H188" s="223">
        <v>4</v>
      </c>
      <c r="I188" s="220"/>
      <c r="J188" s="220"/>
      <c r="K188" s="220"/>
      <c r="L188" s="224"/>
      <c r="M188" s="225"/>
      <c r="N188" s="226"/>
      <c r="O188" s="226"/>
      <c r="P188" s="226"/>
      <c r="Q188" s="226"/>
      <c r="R188" s="226"/>
      <c r="S188" s="226"/>
      <c r="T188" s="227"/>
      <c r="AT188" s="228" t="s">
        <v>173</v>
      </c>
      <c r="AU188" s="228" t="s">
        <v>94</v>
      </c>
      <c r="AV188" s="14" t="s">
        <v>94</v>
      </c>
      <c r="AW188" s="14" t="s">
        <v>29</v>
      </c>
      <c r="AX188" s="14" t="s">
        <v>73</v>
      </c>
      <c r="AY188" s="228" t="s">
        <v>165</v>
      </c>
    </row>
    <row r="189" spans="1:65" s="15" customFormat="1" ht="11.25">
      <c r="B189" s="229"/>
      <c r="C189" s="230"/>
      <c r="D189" s="211" t="s">
        <v>173</v>
      </c>
      <c r="E189" s="231" t="s">
        <v>1</v>
      </c>
      <c r="F189" s="232" t="s">
        <v>176</v>
      </c>
      <c r="G189" s="230"/>
      <c r="H189" s="233">
        <v>4</v>
      </c>
      <c r="I189" s="230"/>
      <c r="J189" s="230"/>
      <c r="K189" s="230"/>
      <c r="L189" s="234"/>
      <c r="M189" s="235"/>
      <c r="N189" s="236"/>
      <c r="O189" s="236"/>
      <c r="P189" s="236"/>
      <c r="Q189" s="236"/>
      <c r="R189" s="236"/>
      <c r="S189" s="236"/>
      <c r="T189" s="237"/>
      <c r="AT189" s="238" t="s">
        <v>173</v>
      </c>
      <c r="AU189" s="238" t="s">
        <v>94</v>
      </c>
      <c r="AV189" s="15" t="s">
        <v>171</v>
      </c>
      <c r="AW189" s="15" t="s">
        <v>29</v>
      </c>
      <c r="AX189" s="15" t="s">
        <v>81</v>
      </c>
      <c r="AY189" s="238" t="s">
        <v>165</v>
      </c>
    </row>
    <row r="190" spans="1:65" s="2" customFormat="1" ht="33" customHeight="1">
      <c r="A190" s="31"/>
      <c r="B190" s="32"/>
      <c r="C190" s="243" t="s">
        <v>281</v>
      </c>
      <c r="D190" s="243" t="s">
        <v>615</v>
      </c>
      <c r="E190" s="244" t="s">
        <v>1820</v>
      </c>
      <c r="F190" s="245" t="s">
        <v>1821</v>
      </c>
      <c r="G190" s="246" t="s">
        <v>289</v>
      </c>
      <c r="H190" s="247">
        <v>4</v>
      </c>
      <c r="I190" s="248">
        <v>14.54</v>
      </c>
      <c r="J190" s="248">
        <f>ROUND(I190*H190,2)</f>
        <v>58.16</v>
      </c>
      <c r="K190" s="249"/>
      <c r="L190" s="250"/>
      <c r="M190" s="251" t="s">
        <v>1</v>
      </c>
      <c r="N190" s="252" t="s">
        <v>39</v>
      </c>
      <c r="O190" s="205">
        <v>0</v>
      </c>
      <c r="P190" s="205">
        <f>O190*H190</f>
        <v>0</v>
      </c>
      <c r="Q190" s="205">
        <v>5.8E-4</v>
      </c>
      <c r="R190" s="205">
        <f>Q190*H190</f>
        <v>2.32E-3</v>
      </c>
      <c r="S190" s="205">
        <v>0</v>
      </c>
      <c r="T190" s="206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7" t="s">
        <v>358</v>
      </c>
      <c r="AT190" s="207" t="s">
        <v>615</v>
      </c>
      <c r="AU190" s="207" t="s">
        <v>94</v>
      </c>
      <c r="AY190" s="17" t="s">
        <v>165</v>
      </c>
      <c r="BE190" s="208">
        <f>IF(N190="základná",J190,0)</f>
        <v>0</v>
      </c>
      <c r="BF190" s="208">
        <f>IF(N190="znížená",J190,0)</f>
        <v>58.16</v>
      </c>
      <c r="BG190" s="208">
        <f>IF(N190="zákl. prenesená",J190,0)</f>
        <v>0</v>
      </c>
      <c r="BH190" s="208">
        <f>IF(N190="zníž. prenesená",J190,0)</f>
        <v>0</v>
      </c>
      <c r="BI190" s="208">
        <f>IF(N190="nulová",J190,0)</f>
        <v>0</v>
      </c>
      <c r="BJ190" s="17" t="s">
        <v>94</v>
      </c>
      <c r="BK190" s="208">
        <f>ROUND(I190*H190,2)</f>
        <v>58.16</v>
      </c>
      <c r="BL190" s="17" t="s">
        <v>257</v>
      </c>
      <c r="BM190" s="207" t="s">
        <v>1822</v>
      </c>
    </row>
    <row r="191" spans="1:65" s="2" customFormat="1" ht="24.2" customHeight="1">
      <c r="A191" s="31"/>
      <c r="B191" s="32"/>
      <c r="C191" s="196" t="s">
        <v>7</v>
      </c>
      <c r="D191" s="196" t="s">
        <v>167</v>
      </c>
      <c r="E191" s="197" t="s">
        <v>1823</v>
      </c>
      <c r="F191" s="198" t="s">
        <v>1824</v>
      </c>
      <c r="G191" s="199" t="s">
        <v>425</v>
      </c>
      <c r="H191" s="200">
        <v>1</v>
      </c>
      <c r="I191" s="201">
        <v>20.27</v>
      </c>
      <c r="J191" s="201">
        <f>ROUND(I191*H191,2)</f>
        <v>20.27</v>
      </c>
      <c r="K191" s="202"/>
      <c r="L191" s="36"/>
      <c r="M191" s="203" t="s">
        <v>1</v>
      </c>
      <c r="N191" s="204" t="s">
        <v>39</v>
      </c>
      <c r="O191" s="205">
        <v>0.94033999999999995</v>
      </c>
      <c r="P191" s="205">
        <f>O191*H191</f>
        <v>0.94033999999999995</v>
      </c>
      <c r="Q191" s="205">
        <v>2.6045000000000002E-4</v>
      </c>
      <c r="R191" s="205">
        <f>Q191*H191</f>
        <v>2.6045000000000002E-4</v>
      </c>
      <c r="S191" s="205">
        <v>0</v>
      </c>
      <c r="T191" s="206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7" t="s">
        <v>257</v>
      </c>
      <c r="AT191" s="207" t="s">
        <v>167</v>
      </c>
      <c r="AU191" s="207" t="s">
        <v>94</v>
      </c>
      <c r="AY191" s="17" t="s">
        <v>165</v>
      </c>
      <c r="BE191" s="208">
        <f>IF(N191="základná",J191,0)</f>
        <v>0</v>
      </c>
      <c r="BF191" s="208">
        <f>IF(N191="znížená",J191,0)</f>
        <v>20.27</v>
      </c>
      <c r="BG191" s="208">
        <f>IF(N191="zákl. prenesená",J191,0)</f>
        <v>0</v>
      </c>
      <c r="BH191" s="208">
        <f>IF(N191="zníž. prenesená",J191,0)</f>
        <v>0</v>
      </c>
      <c r="BI191" s="208">
        <f>IF(N191="nulová",J191,0)</f>
        <v>0</v>
      </c>
      <c r="BJ191" s="17" t="s">
        <v>94</v>
      </c>
      <c r="BK191" s="208">
        <f>ROUND(I191*H191,2)</f>
        <v>20.27</v>
      </c>
      <c r="BL191" s="17" t="s">
        <v>257</v>
      </c>
      <c r="BM191" s="207" t="s">
        <v>1825</v>
      </c>
    </row>
    <row r="192" spans="1:65" s="2" customFormat="1" ht="37.9" customHeight="1">
      <c r="A192" s="31"/>
      <c r="B192" s="32"/>
      <c r="C192" s="243" t="s">
        <v>293</v>
      </c>
      <c r="D192" s="243" t="s">
        <v>615</v>
      </c>
      <c r="E192" s="244" t="s">
        <v>1826</v>
      </c>
      <c r="F192" s="245" t="s">
        <v>1827</v>
      </c>
      <c r="G192" s="246" t="s">
        <v>289</v>
      </c>
      <c r="H192" s="247">
        <v>1</v>
      </c>
      <c r="I192" s="248">
        <v>473.58</v>
      </c>
      <c r="J192" s="248">
        <f>ROUND(I192*H192,2)</f>
        <v>473.58</v>
      </c>
      <c r="K192" s="249"/>
      <c r="L192" s="250"/>
      <c r="M192" s="251" t="s">
        <v>1</v>
      </c>
      <c r="N192" s="252" t="s">
        <v>39</v>
      </c>
      <c r="O192" s="205">
        <v>0</v>
      </c>
      <c r="P192" s="205">
        <f>O192*H192</f>
        <v>0</v>
      </c>
      <c r="Q192" s="205">
        <v>2.1999999999999999E-2</v>
      </c>
      <c r="R192" s="205">
        <f>Q192*H192</f>
        <v>2.1999999999999999E-2</v>
      </c>
      <c r="S192" s="205">
        <v>0</v>
      </c>
      <c r="T192" s="206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7" t="s">
        <v>358</v>
      </c>
      <c r="AT192" s="207" t="s">
        <v>615</v>
      </c>
      <c r="AU192" s="207" t="s">
        <v>94</v>
      </c>
      <c r="AY192" s="17" t="s">
        <v>165</v>
      </c>
      <c r="BE192" s="208">
        <f>IF(N192="základná",J192,0)</f>
        <v>0</v>
      </c>
      <c r="BF192" s="208">
        <f>IF(N192="znížená",J192,0)</f>
        <v>473.58</v>
      </c>
      <c r="BG192" s="208">
        <f>IF(N192="zákl. prenesená",J192,0)</f>
        <v>0</v>
      </c>
      <c r="BH192" s="208">
        <f>IF(N192="zníž. prenesená",J192,0)</f>
        <v>0</v>
      </c>
      <c r="BI192" s="208">
        <f>IF(N192="nulová",J192,0)</f>
        <v>0</v>
      </c>
      <c r="BJ192" s="17" t="s">
        <v>94</v>
      </c>
      <c r="BK192" s="208">
        <f>ROUND(I192*H192,2)</f>
        <v>473.58</v>
      </c>
      <c r="BL192" s="17" t="s">
        <v>257</v>
      </c>
      <c r="BM192" s="207" t="s">
        <v>1828</v>
      </c>
    </row>
    <row r="193" spans="1:65" s="2" customFormat="1" ht="24.2" customHeight="1">
      <c r="A193" s="31"/>
      <c r="B193" s="32"/>
      <c r="C193" s="196" t="s">
        <v>297</v>
      </c>
      <c r="D193" s="196" t="s">
        <v>167</v>
      </c>
      <c r="E193" s="197" t="s">
        <v>1829</v>
      </c>
      <c r="F193" s="198" t="s">
        <v>1830</v>
      </c>
      <c r="G193" s="199" t="s">
        <v>631</v>
      </c>
      <c r="H193" s="200">
        <v>17.908000000000001</v>
      </c>
      <c r="I193" s="201">
        <v>0.7</v>
      </c>
      <c r="J193" s="201">
        <f>ROUND(I193*H193,2)</f>
        <v>12.54</v>
      </c>
      <c r="K193" s="202"/>
      <c r="L193" s="36"/>
      <c r="M193" s="203" t="s">
        <v>1</v>
      </c>
      <c r="N193" s="204" t="s">
        <v>39</v>
      </c>
      <c r="O193" s="205">
        <v>0</v>
      </c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7" t="s">
        <v>257</v>
      </c>
      <c r="AT193" s="207" t="s">
        <v>167</v>
      </c>
      <c r="AU193" s="207" t="s">
        <v>94</v>
      </c>
      <c r="AY193" s="17" t="s">
        <v>165</v>
      </c>
      <c r="BE193" s="208">
        <f>IF(N193="základná",J193,0)</f>
        <v>0</v>
      </c>
      <c r="BF193" s="208">
        <f>IF(N193="znížená",J193,0)</f>
        <v>12.54</v>
      </c>
      <c r="BG193" s="208">
        <f>IF(N193="zákl. prenesená",J193,0)</f>
        <v>0</v>
      </c>
      <c r="BH193" s="208">
        <f>IF(N193="zníž. prenesená",J193,0)</f>
        <v>0</v>
      </c>
      <c r="BI193" s="208">
        <f>IF(N193="nulová",J193,0)</f>
        <v>0</v>
      </c>
      <c r="BJ193" s="17" t="s">
        <v>94</v>
      </c>
      <c r="BK193" s="208">
        <f>ROUND(I193*H193,2)</f>
        <v>12.54</v>
      </c>
      <c r="BL193" s="17" t="s">
        <v>257</v>
      </c>
      <c r="BM193" s="207" t="s">
        <v>1831</v>
      </c>
    </row>
    <row r="194" spans="1:65" s="12" customFormat="1" ht="22.9" customHeight="1">
      <c r="B194" s="181"/>
      <c r="C194" s="182"/>
      <c r="D194" s="183" t="s">
        <v>72</v>
      </c>
      <c r="E194" s="194" t="s">
        <v>1832</v>
      </c>
      <c r="F194" s="194" t="s">
        <v>1833</v>
      </c>
      <c r="G194" s="182"/>
      <c r="H194" s="182"/>
      <c r="I194" s="182"/>
      <c r="J194" s="195">
        <f>BK194</f>
        <v>1560.32</v>
      </c>
      <c r="K194" s="182"/>
      <c r="L194" s="186"/>
      <c r="M194" s="187"/>
      <c r="N194" s="188"/>
      <c r="O194" s="188"/>
      <c r="P194" s="189">
        <f>SUM(P195:P200)</f>
        <v>1.9001600000000001</v>
      </c>
      <c r="Q194" s="188"/>
      <c r="R194" s="189">
        <f>SUM(R195:R200)</f>
        <v>2.33E-3</v>
      </c>
      <c r="S194" s="188"/>
      <c r="T194" s="190">
        <f>SUM(T195:T200)</f>
        <v>0</v>
      </c>
      <c r="AR194" s="191" t="s">
        <v>94</v>
      </c>
      <c r="AT194" s="192" t="s">
        <v>72</v>
      </c>
      <c r="AU194" s="192" t="s">
        <v>81</v>
      </c>
      <c r="AY194" s="191" t="s">
        <v>165</v>
      </c>
      <c r="BK194" s="193">
        <f>SUM(BK195:BK200)</f>
        <v>1560.32</v>
      </c>
    </row>
    <row r="195" spans="1:65" s="2" customFormat="1" ht="24.2" customHeight="1">
      <c r="A195" s="31"/>
      <c r="B195" s="32"/>
      <c r="C195" s="196" t="s">
        <v>304</v>
      </c>
      <c r="D195" s="196" t="s">
        <v>167</v>
      </c>
      <c r="E195" s="197" t="s">
        <v>1834</v>
      </c>
      <c r="F195" s="198" t="s">
        <v>1835</v>
      </c>
      <c r="G195" s="199" t="s">
        <v>289</v>
      </c>
      <c r="H195" s="200">
        <v>1</v>
      </c>
      <c r="I195" s="201">
        <v>37.56</v>
      </c>
      <c r="J195" s="201">
        <f>ROUND(I195*H195,2)</f>
        <v>37.56</v>
      </c>
      <c r="K195" s="202"/>
      <c r="L195" s="36"/>
      <c r="M195" s="203" t="s">
        <v>1</v>
      </c>
      <c r="N195" s="204" t="s">
        <v>39</v>
      </c>
      <c r="O195" s="205">
        <v>1.9001600000000001</v>
      </c>
      <c r="P195" s="205">
        <f>O195*H195</f>
        <v>1.9001600000000001</v>
      </c>
      <c r="Q195" s="205">
        <v>3.0000000000000001E-5</v>
      </c>
      <c r="R195" s="205">
        <f>Q195*H195</f>
        <v>3.0000000000000001E-5</v>
      </c>
      <c r="S195" s="205">
        <v>0</v>
      </c>
      <c r="T195" s="206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7" t="s">
        <v>257</v>
      </c>
      <c r="AT195" s="207" t="s">
        <v>167</v>
      </c>
      <c r="AU195" s="207" t="s">
        <v>94</v>
      </c>
      <c r="AY195" s="17" t="s">
        <v>165</v>
      </c>
      <c r="BE195" s="208">
        <f>IF(N195="základná",J195,0)</f>
        <v>0</v>
      </c>
      <c r="BF195" s="208">
        <f>IF(N195="znížená",J195,0)</f>
        <v>37.56</v>
      </c>
      <c r="BG195" s="208">
        <f>IF(N195="zákl. prenesená",J195,0)</f>
        <v>0</v>
      </c>
      <c r="BH195" s="208">
        <f>IF(N195="zníž. prenesená",J195,0)</f>
        <v>0</v>
      </c>
      <c r="BI195" s="208">
        <f>IF(N195="nulová",J195,0)</f>
        <v>0</v>
      </c>
      <c r="BJ195" s="17" t="s">
        <v>94</v>
      </c>
      <c r="BK195" s="208">
        <f>ROUND(I195*H195,2)</f>
        <v>37.56</v>
      </c>
      <c r="BL195" s="17" t="s">
        <v>257</v>
      </c>
      <c r="BM195" s="207" t="s">
        <v>1836</v>
      </c>
    </row>
    <row r="196" spans="1:65" s="2" customFormat="1" ht="24.2" customHeight="1">
      <c r="A196" s="31"/>
      <c r="B196" s="32"/>
      <c r="C196" s="243" t="s">
        <v>309</v>
      </c>
      <c r="D196" s="243" t="s">
        <v>615</v>
      </c>
      <c r="E196" s="244" t="s">
        <v>1837</v>
      </c>
      <c r="F196" s="245" t="s">
        <v>1838</v>
      </c>
      <c r="G196" s="246" t="s">
        <v>289</v>
      </c>
      <c r="H196" s="247">
        <v>1</v>
      </c>
      <c r="I196" s="248">
        <v>114</v>
      </c>
      <c r="J196" s="248">
        <f>ROUND(I196*H196,2)</f>
        <v>114</v>
      </c>
      <c r="K196" s="249"/>
      <c r="L196" s="250"/>
      <c r="M196" s="251" t="s">
        <v>1</v>
      </c>
      <c r="N196" s="252" t="s">
        <v>39</v>
      </c>
      <c r="O196" s="205">
        <v>0</v>
      </c>
      <c r="P196" s="205">
        <f>O196*H196</f>
        <v>0</v>
      </c>
      <c r="Q196" s="205">
        <v>2.3E-3</v>
      </c>
      <c r="R196" s="205">
        <f>Q196*H196</f>
        <v>2.3E-3</v>
      </c>
      <c r="S196" s="205">
        <v>0</v>
      </c>
      <c r="T196" s="206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7" t="s">
        <v>358</v>
      </c>
      <c r="AT196" s="207" t="s">
        <v>615</v>
      </c>
      <c r="AU196" s="207" t="s">
        <v>94</v>
      </c>
      <c r="AY196" s="17" t="s">
        <v>165</v>
      </c>
      <c r="BE196" s="208">
        <f>IF(N196="základná",J196,0)</f>
        <v>0</v>
      </c>
      <c r="BF196" s="208">
        <f>IF(N196="znížená",J196,0)</f>
        <v>114</v>
      </c>
      <c r="BG196" s="208">
        <f>IF(N196="zákl. prenesená",J196,0)</f>
        <v>0</v>
      </c>
      <c r="BH196" s="208">
        <f>IF(N196="zníž. prenesená",J196,0)</f>
        <v>0</v>
      </c>
      <c r="BI196" s="208">
        <f>IF(N196="nulová",J196,0)</f>
        <v>0</v>
      </c>
      <c r="BJ196" s="17" t="s">
        <v>94</v>
      </c>
      <c r="BK196" s="208">
        <f>ROUND(I196*H196,2)</f>
        <v>114</v>
      </c>
      <c r="BL196" s="17" t="s">
        <v>257</v>
      </c>
      <c r="BM196" s="207" t="s">
        <v>1839</v>
      </c>
    </row>
    <row r="197" spans="1:65" s="2" customFormat="1" ht="39">
      <c r="A197" s="31"/>
      <c r="B197" s="32"/>
      <c r="C197" s="33"/>
      <c r="D197" s="211" t="s">
        <v>1103</v>
      </c>
      <c r="E197" s="33"/>
      <c r="F197" s="253" t="s">
        <v>1840</v>
      </c>
      <c r="G197" s="33"/>
      <c r="H197" s="33"/>
      <c r="I197" s="33"/>
      <c r="J197" s="33"/>
      <c r="K197" s="33"/>
      <c r="L197" s="36"/>
      <c r="M197" s="254"/>
      <c r="N197" s="255"/>
      <c r="O197" s="72"/>
      <c r="P197" s="72"/>
      <c r="Q197" s="72"/>
      <c r="R197" s="72"/>
      <c r="S197" s="72"/>
      <c r="T197" s="73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7" t="s">
        <v>1103</v>
      </c>
      <c r="AU197" s="17" t="s">
        <v>94</v>
      </c>
    </row>
    <row r="198" spans="1:65" s="2" customFormat="1" ht="16.5" customHeight="1">
      <c r="A198" s="31"/>
      <c r="B198" s="32"/>
      <c r="C198" s="243" t="s">
        <v>317</v>
      </c>
      <c r="D198" s="243" t="s">
        <v>615</v>
      </c>
      <c r="E198" s="244" t="s">
        <v>1841</v>
      </c>
      <c r="F198" s="245" t="s">
        <v>1842</v>
      </c>
      <c r="G198" s="246" t="s">
        <v>289</v>
      </c>
      <c r="H198" s="247">
        <v>1</v>
      </c>
      <c r="I198" s="248">
        <v>1401</v>
      </c>
      <c r="J198" s="248">
        <f>ROUND(I198*H198,2)</f>
        <v>1401</v>
      </c>
      <c r="K198" s="249"/>
      <c r="L198" s="250"/>
      <c r="M198" s="251" t="s">
        <v>1</v>
      </c>
      <c r="N198" s="252" t="s">
        <v>39</v>
      </c>
      <c r="O198" s="205">
        <v>0</v>
      </c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7" t="s">
        <v>358</v>
      </c>
      <c r="AT198" s="207" t="s">
        <v>615</v>
      </c>
      <c r="AU198" s="207" t="s">
        <v>94</v>
      </c>
      <c r="AY198" s="17" t="s">
        <v>165</v>
      </c>
      <c r="BE198" s="208">
        <f>IF(N198="základná",J198,0)</f>
        <v>0</v>
      </c>
      <c r="BF198" s="208">
        <f>IF(N198="znížená",J198,0)</f>
        <v>1401</v>
      </c>
      <c r="BG198" s="208">
        <f>IF(N198="zákl. prenesená",J198,0)</f>
        <v>0</v>
      </c>
      <c r="BH198" s="208">
        <f>IF(N198="zníž. prenesená",J198,0)</f>
        <v>0</v>
      </c>
      <c r="BI198" s="208">
        <f>IF(N198="nulová",J198,0)</f>
        <v>0</v>
      </c>
      <c r="BJ198" s="17" t="s">
        <v>94</v>
      </c>
      <c r="BK198" s="208">
        <f>ROUND(I198*H198,2)</f>
        <v>1401</v>
      </c>
      <c r="BL198" s="17" t="s">
        <v>257</v>
      </c>
      <c r="BM198" s="207" t="s">
        <v>1843</v>
      </c>
    </row>
    <row r="199" spans="1:65" s="2" customFormat="1" ht="19.5">
      <c r="A199" s="31"/>
      <c r="B199" s="32"/>
      <c r="C199" s="33"/>
      <c r="D199" s="211" t="s">
        <v>1103</v>
      </c>
      <c r="E199" s="33"/>
      <c r="F199" s="253" t="s">
        <v>1844</v>
      </c>
      <c r="G199" s="33"/>
      <c r="H199" s="33"/>
      <c r="I199" s="33"/>
      <c r="J199" s="33"/>
      <c r="K199" s="33"/>
      <c r="L199" s="36"/>
      <c r="M199" s="254"/>
      <c r="N199" s="255"/>
      <c r="O199" s="72"/>
      <c r="P199" s="72"/>
      <c r="Q199" s="72"/>
      <c r="R199" s="72"/>
      <c r="S199" s="72"/>
      <c r="T199" s="73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7" t="s">
        <v>1103</v>
      </c>
      <c r="AU199" s="17" t="s">
        <v>94</v>
      </c>
    </row>
    <row r="200" spans="1:65" s="2" customFormat="1" ht="24.2" customHeight="1">
      <c r="A200" s="31"/>
      <c r="B200" s="32"/>
      <c r="C200" s="196" t="s">
        <v>322</v>
      </c>
      <c r="D200" s="196" t="s">
        <v>167</v>
      </c>
      <c r="E200" s="197" t="s">
        <v>1845</v>
      </c>
      <c r="F200" s="198" t="s">
        <v>1846</v>
      </c>
      <c r="G200" s="199" t="s">
        <v>631</v>
      </c>
      <c r="H200" s="200">
        <v>15.526</v>
      </c>
      <c r="I200" s="201">
        <v>0.5</v>
      </c>
      <c r="J200" s="201">
        <f>ROUND(I200*H200,2)</f>
        <v>7.76</v>
      </c>
      <c r="K200" s="202"/>
      <c r="L200" s="36"/>
      <c r="M200" s="203" t="s">
        <v>1</v>
      </c>
      <c r="N200" s="204" t="s">
        <v>39</v>
      </c>
      <c r="O200" s="205">
        <v>0</v>
      </c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7" t="s">
        <v>257</v>
      </c>
      <c r="AT200" s="207" t="s">
        <v>167</v>
      </c>
      <c r="AU200" s="207" t="s">
        <v>94</v>
      </c>
      <c r="AY200" s="17" t="s">
        <v>165</v>
      </c>
      <c r="BE200" s="208">
        <f>IF(N200="základná",J200,0)</f>
        <v>0</v>
      </c>
      <c r="BF200" s="208">
        <f>IF(N200="znížená",J200,0)</f>
        <v>7.76</v>
      </c>
      <c r="BG200" s="208">
        <f>IF(N200="zákl. prenesená",J200,0)</f>
        <v>0</v>
      </c>
      <c r="BH200" s="208">
        <f>IF(N200="zníž. prenesená",J200,0)</f>
        <v>0</v>
      </c>
      <c r="BI200" s="208">
        <f>IF(N200="nulová",J200,0)</f>
        <v>0</v>
      </c>
      <c r="BJ200" s="17" t="s">
        <v>94</v>
      </c>
      <c r="BK200" s="208">
        <f>ROUND(I200*H200,2)</f>
        <v>7.76</v>
      </c>
      <c r="BL200" s="17" t="s">
        <v>257</v>
      </c>
      <c r="BM200" s="207" t="s">
        <v>1847</v>
      </c>
    </row>
    <row r="201" spans="1:65" s="12" customFormat="1" ht="22.9" customHeight="1">
      <c r="B201" s="181"/>
      <c r="C201" s="182"/>
      <c r="D201" s="183" t="s">
        <v>72</v>
      </c>
      <c r="E201" s="194" t="s">
        <v>420</v>
      </c>
      <c r="F201" s="194" t="s">
        <v>421</v>
      </c>
      <c r="G201" s="182"/>
      <c r="H201" s="182"/>
      <c r="I201" s="182"/>
      <c r="J201" s="195">
        <f>BK201</f>
        <v>6965.119999999999</v>
      </c>
      <c r="K201" s="182"/>
      <c r="L201" s="186"/>
      <c r="M201" s="187"/>
      <c r="N201" s="188"/>
      <c r="O201" s="188"/>
      <c r="P201" s="189">
        <f>SUM(P202:P317)</f>
        <v>33.758270000000003</v>
      </c>
      <c r="Q201" s="188"/>
      <c r="R201" s="189">
        <f>SUM(R202:R317)</f>
        <v>0.29575319999999999</v>
      </c>
      <c r="S201" s="188"/>
      <c r="T201" s="190">
        <f>SUM(T202:T317)</f>
        <v>0</v>
      </c>
      <c r="AR201" s="191" t="s">
        <v>94</v>
      </c>
      <c r="AT201" s="192" t="s">
        <v>72</v>
      </c>
      <c r="AU201" s="192" t="s">
        <v>81</v>
      </c>
      <c r="AY201" s="191" t="s">
        <v>165</v>
      </c>
      <c r="BK201" s="193">
        <f>SUM(BK202:BK317)</f>
        <v>6965.119999999999</v>
      </c>
    </row>
    <row r="202" spans="1:65" s="2" customFormat="1" ht="24.2" customHeight="1">
      <c r="A202" s="31"/>
      <c r="B202" s="32"/>
      <c r="C202" s="196" t="s">
        <v>326</v>
      </c>
      <c r="D202" s="196" t="s">
        <v>167</v>
      </c>
      <c r="E202" s="197" t="s">
        <v>1848</v>
      </c>
      <c r="F202" s="198" t="s">
        <v>1849</v>
      </c>
      <c r="G202" s="199" t="s">
        <v>289</v>
      </c>
      <c r="H202" s="200">
        <v>4</v>
      </c>
      <c r="I202" s="201">
        <v>33.92</v>
      </c>
      <c r="J202" s="201">
        <f>ROUND(I202*H202,2)</f>
        <v>135.68</v>
      </c>
      <c r="K202" s="202"/>
      <c r="L202" s="36"/>
      <c r="M202" s="203" t="s">
        <v>1</v>
      </c>
      <c r="N202" s="204" t="s">
        <v>39</v>
      </c>
      <c r="O202" s="205">
        <v>1.2769999999999999</v>
      </c>
      <c r="P202" s="205">
        <f>O202*H202</f>
        <v>5.1079999999999997</v>
      </c>
      <c r="Q202" s="205">
        <v>2.7999999999999998E-4</v>
      </c>
      <c r="R202" s="205">
        <f>Q202*H202</f>
        <v>1.1199999999999999E-3</v>
      </c>
      <c r="S202" s="205">
        <v>0</v>
      </c>
      <c r="T202" s="206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7" t="s">
        <v>257</v>
      </c>
      <c r="AT202" s="207" t="s">
        <v>167</v>
      </c>
      <c r="AU202" s="207" t="s">
        <v>94</v>
      </c>
      <c r="AY202" s="17" t="s">
        <v>165</v>
      </c>
      <c r="BE202" s="208">
        <f>IF(N202="základná",J202,0)</f>
        <v>0</v>
      </c>
      <c r="BF202" s="208">
        <f>IF(N202="znížená",J202,0)</f>
        <v>135.68</v>
      </c>
      <c r="BG202" s="208">
        <f>IF(N202="zákl. prenesená",J202,0)</f>
        <v>0</v>
      </c>
      <c r="BH202" s="208">
        <f>IF(N202="zníž. prenesená",J202,0)</f>
        <v>0</v>
      </c>
      <c r="BI202" s="208">
        <f>IF(N202="nulová",J202,0)</f>
        <v>0</v>
      </c>
      <c r="BJ202" s="17" t="s">
        <v>94</v>
      </c>
      <c r="BK202" s="208">
        <f>ROUND(I202*H202,2)</f>
        <v>135.68</v>
      </c>
      <c r="BL202" s="17" t="s">
        <v>257</v>
      </c>
      <c r="BM202" s="207" t="s">
        <v>1850</v>
      </c>
    </row>
    <row r="203" spans="1:65" s="13" customFormat="1" ht="11.25">
      <c r="B203" s="209"/>
      <c r="C203" s="210"/>
      <c r="D203" s="211" t="s">
        <v>173</v>
      </c>
      <c r="E203" s="212" t="s">
        <v>1</v>
      </c>
      <c r="F203" s="213" t="s">
        <v>1819</v>
      </c>
      <c r="G203" s="210"/>
      <c r="H203" s="212" t="s">
        <v>1</v>
      </c>
      <c r="I203" s="210"/>
      <c r="J203" s="210"/>
      <c r="K203" s="210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173</v>
      </c>
      <c r="AU203" s="218" t="s">
        <v>94</v>
      </c>
      <c r="AV203" s="13" t="s">
        <v>81</v>
      </c>
      <c r="AW203" s="13" t="s">
        <v>29</v>
      </c>
      <c r="AX203" s="13" t="s">
        <v>73</v>
      </c>
      <c r="AY203" s="218" t="s">
        <v>165</v>
      </c>
    </row>
    <row r="204" spans="1:65" s="14" customFormat="1" ht="11.25">
      <c r="B204" s="219"/>
      <c r="C204" s="220"/>
      <c r="D204" s="211" t="s">
        <v>173</v>
      </c>
      <c r="E204" s="221" t="s">
        <v>1</v>
      </c>
      <c r="F204" s="222" t="s">
        <v>171</v>
      </c>
      <c r="G204" s="220"/>
      <c r="H204" s="223">
        <v>4</v>
      </c>
      <c r="I204" s="220"/>
      <c r="J204" s="220"/>
      <c r="K204" s="220"/>
      <c r="L204" s="224"/>
      <c r="M204" s="225"/>
      <c r="N204" s="226"/>
      <c r="O204" s="226"/>
      <c r="P204" s="226"/>
      <c r="Q204" s="226"/>
      <c r="R204" s="226"/>
      <c r="S204" s="226"/>
      <c r="T204" s="227"/>
      <c r="AT204" s="228" t="s">
        <v>173</v>
      </c>
      <c r="AU204" s="228" t="s">
        <v>94</v>
      </c>
      <c r="AV204" s="14" t="s">
        <v>94</v>
      </c>
      <c r="AW204" s="14" t="s">
        <v>29</v>
      </c>
      <c r="AX204" s="14" t="s">
        <v>73</v>
      </c>
      <c r="AY204" s="228" t="s">
        <v>165</v>
      </c>
    </row>
    <row r="205" spans="1:65" s="15" customFormat="1" ht="11.25">
      <c r="B205" s="229"/>
      <c r="C205" s="230"/>
      <c r="D205" s="211" t="s">
        <v>173</v>
      </c>
      <c r="E205" s="231" t="s">
        <v>1</v>
      </c>
      <c r="F205" s="232" t="s">
        <v>176</v>
      </c>
      <c r="G205" s="230"/>
      <c r="H205" s="233">
        <v>4</v>
      </c>
      <c r="I205" s="230"/>
      <c r="J205" s="230"/>
      <c r="K205" s="230"/>
      <c r="L205" s="234"/>
      <c r="M205" s="235"/>
      <c r="N205" s="236"/>
      <c r="O205" s="236"/>
      <c r="P205" s="236"/>
      <c r="Q205" s="236"/>
      <c r="R205" s="236"/>
      <c r="S205" s="236"/>
      <c r="T205" s="237"/>
      <c r="AT205" s="238" t="s">
        <v>173</v>
      </c>
      <c r="AU205" s="238" t="s">
        <v>94</v>
      </c>
      <c r="AV205" s="15" t="s">
        <v>171</v>
      </c>
      <c r="AW205" s="15" t="s">
        <v>29</v>
      </c>
      <c r="AX205" s="15" t="s">
        <v>81</v>
      </c>
      <c r="AY205" s="238" t="s">
        <v>165</v>
      </c>
    </row>
    <row r="206" spans="1:65" s="2" customFormat="1" ht="24.2" customHeight="1">
      <c r="A206" s="31"/>
      <c r="B206" s="32"/>
      <c r="C206" s="243" t="s">
        <v>330</v>
      </c>
      <c r="D206" s="243" t="s">
        <v>615</v>
      </c>
      <c r="E206" s="244" t="s">
        <v>1851</v>
      </c>
      <c r="F206" s="245" t="s">
        <v>1852</v>
      </c>
      <c r="G206" s="246" t="s">
        <v>289</v>
      </c>
      <c r="H206" s="247">
        <v>4</v>
      </c>
      <c r="I206" s="248">
        <v>128.79</v>
      </c>
      <c r="J206" s="248">
        <f>ROUND(I206*H206,2)</f>
        <v>515.16</v>
      </c>
      <c r="K206" s="249"/>
      <c r="L206" s="250"/>
      <c r="M206" s="251" t="s">
        <v>1</v>
      </c>
      <c r="N206" s="252" t="s">
        <v>39</v>
      </c>
      <c r="O206" s="205">
        <v>0</v>
      </c>
      <c r="P206" s="205">
        <f>O206*H206</f>
        <v>0</v>
      </c>
      <c r="Q206" s="205">
        <v>2.5499999999999998E-2</v>
      </c>
      <c r="R206" s="205">
        <f>Q206*H206</f>
        <v>0.10199999999999999</v>
      </c>
      <c r="S206" s="205">
        <v>0</v>
      </c>
      <c r="T206" s="206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7" t="s">
        <v>358</v>
      </c>
      <c r="AT206" s="207" t="s">
        <v>615</v>
      </c>
      <c r="AU206" s="207" t="s">
        <v>94</v>
      </c>
      <c r="AY206" s="17" t="s">
        <v>165</v>
      </c>
      <c r="BE206" s="208">
        <f>IF(N206="základná",J206,0)</f>
        <v>0</v>
      </c>
      <c r="BF206" s="208">
        <f>IF(N206="znížená",J206,0)</f>
        <v>515.16</v>
      </c>
      <c r="BG206" s="208">
        <f>IF(N206="zákl. prenesená",J206,0)</f>
        <v>0</v>
      </c>
      <c r="BH206" s="208">
        <f>IF(N206="zníž. prenesená",J206,0)</f>
        <v>0</v>
      </c>
      <c r="BI206" s="208">
        <f>IF(N206="nulová",J206,0)</f>
        <v>0</v>
      </c>
      <c r="BJ206" s="17" t="s">
        <v>94</v>
      </c>
      <c r="BK206" s="208">
        <f>ROUND(I206*H206,2)</f>
        <v>515.16</v>
      </c>
      <c r="BL206" s="17" t="s">
        <v>257</v>
      </c>
      <c r="BM206" s="207" t="s">
        <v>1853</v>
      </c>
    </row>
    <row r="207" spans="1:65" s="2" customFormat="1" ht="24.2" customHeight="1">
      <c r="A207" s="31"/>
      <c r="B207" s="32"/>
      <c r="C207" s="196" t="s">
        <v>339</v>
      </c>
      <c r="D207" s="196" t="s">
        <v>167</v>
      </c>
      <c r="E207" s="197" t="s">
        <v>1854</v>
      </c>
      <c r="F207" s="198" t="s">
        <v>1855</v>
      </c>
      <c r="G207" s="199" t="s">
        <v>289</v>
      </c>
      <c r="H207" s="200">
        <v>1</v>
      </c>
      <c r="I207" s="201">
        <v>22.7</v>
      </c>
      <c r="J207" s="201">
        <f>ROUND(I207*H207,2)</f>
        <v>22.7</v>
      </c>
      <c r="K207" s="202"/>
      <c r="L207" s="36"/>
      <c r="M207" s="203" t="s">
        <v>1</v>
      </c>
      <c r="N207" s="204" t="s">
        <v>39</v>
      </c>
      <c r="O207" s="205">
        <v>0.84199999999999997</v>
      </c>
      <c r="P207" s="205">
        <f>O207*H207</f>
        <v>0.84199999999999997</v>
      </c>
      <c r="Q207" s="205">
        <v>1.7000000000000001E-4</v>
      </c>
      <c r="R207" s="205">
        <f>Q207*H207</f>
        <v>1.7000000000000001E-4</v>
      </c>
      <c r="S207" s="205">
        <v>0</v>
      </c>
      <c r="T207" s="206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7" t="s">
        <v>257</v>
      </c>
      <c r="AT207" s="207" t="s">
        <v>167</v>
      </c>
      <c r="AU207" s="207" t="s">
        <v>94</v>
      </c>
      <c r="AY207" s="17" t="s">
        <v>165</v>
      </c>
      <c r="BE207" s="208">
        <f>IF(N207="základná",J207,0)</f>
        <v>0</v>
      </c>
      <c r="BF207" s="208">
        <f>IF(N207="znížená",J207,0)</f>
        <v>22.7</v>
      </c>
      <c r="BG207" s="208">
        <f>IF(N207="zákl. prenesená",J207,0)</f>
        <v>0</v>
      </c>
      <c r="BH207" s="208">
        <f>IF(N207="zníž. prenesená",J207,0)</f>
        <v>0</v>
      </c>
      <c r="BI207" s="208">
        <f>IF(N207="nulová",J207,0)</f>
        <v>0</v>
      </c>
      <c r="BJ207" s="17" t="s">
        <v>94</v>
      </c>
      <c r="BK207" s="208">
        <f>ROUND(I207*H207,2)</f>
        <v>22.7</v>
      </c>
      <c r="BL207" s="17" t="s">
        <v>257</v>
      </c>
      <c r="BM207" s="207" t="s">
        <v>1856</v>
      </c>
    </row>
    <row r="208" spans="1:65" s="13" customFormat="1" ht="11.25">
      <c r="B208" s="209"/>
      <c r="C208" s="210"/>
      <c r="D208" s="211" t="s">
        <v>173</v>
      </c>
      <c r="E208" s="212" t="s">
        <v>1</v>
      </c>
      <c r="F208" s="213" t="s">
        <v>1857</v>
      </c>
      <c r="G208" s="210"/>
      <c r="H208" s="212" t="s">
        <v>1</v>
      </c>
      <c r="I208" s="210"/>
      <c r="J208" s="210"/>
      <c r="K208" s="210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173</v>
      </c>
      <c r="AU208" s="218" t="s">
        <v>94</v>
      </c>
      <c r="AV208" s="13" t="s">
        <v>81</v>
      </c>
      <c r="AW208" s="13" t="s">
        <v>29</v>
      </c>
      <c r="AX208" s="13" t="s">
        <v>73</v>
      </c>
      <c r="AY208" s="218" t="s">
        <v>165</v>
      </c>
    </row>
    <row r="209" spans="1:65" s="14" customFormat="1" ht="11.25">
      <c r="B209" s="219"/>
      <c r="C209" s="220"/>
      <c r="D209" s="211" t="s">
        <v>173</v>
      </c>
      <c r="E209" s="221" t="s">
        <v>1</v>
      </c>
      <c r="F209" s="222" t="s">
        <v>81</v>
      </c>
      <c r="G209" s="220"/>
      <c r="H209" s="223">
        <v>1</v>
      </c>
      <c r="I209" s="220"/>
      <c r="J209" s="220"/>
      <c r="K209" s="220"/>
      <c r="L209" s="224"/>
      <c r="M209" s="225"/>
      <c r="N209" s="226"/>
      <c r="O209" s="226"/>
      <c r="P209" s="226"/>
      <c r="Q209" s="226"/>
      <c r="R209" s="226"/>
      <c r="S209" s="226"/>
      <c r="T209" s="227"/>
      <c r="AT209" s="228" t="s">
        <v>173</v>
      </c>
      <c r="AU209" s="228" t="s">
        <v>94</v>
      </c>
      <c r="AV209" s="14" t="s">
        <v>94</v>
      </c>
      <c r="AW209" s="14" t="s">
        <v>29</v>
      </c>
      <c r="AX209" s="14" t="s">
        <v>73</v>
      </c>
      <c r="AY209" s="228" t="s">
        <v>165</v>
      </c>
    </row>
    <row r="210" spans="1:65" s="15" customFormat="1" ht="11.25">
      <c r="B210" s="229"/>
      <c r="C210" s="230"/>
      <c r="D210" s="211" t="s">
        <v>173</v>
      </c>
      <c r="E210" s="231" t="s">
        <v>1</v>
      </c>
      <c r="F210" s="232" t="s">
        <v>176</v>
      </c>
      <c r="G210" s="230"/>
      <c r="H210" s="233">
        <v>1</v>
      </c>
      <c r="I210" s="230"/>
      <c r="J210" s="230"/>
      <c r="K210" s="230"/>
      <c r="L210" s="234"/>
      <c r="M210" s="235"/>
      <c r="N210" s="236"/>
      <c r="O210" s="236"/>
      <c r="P210" s="236"/>
      <c r="Q210" s="236"/>
      <c r="R210" s="236"/>
      <c r="S210" s="236"/>
      <c r="T210" s="237"/>
      <c r="AT210" s="238" t="s">
        <v>173</v>
      </c>
      <c r="AU210" s="238" t="s">
        <v>94</v>
      </c>
      <c r="AV210" s="15" t="s">
        <v>171</v>
      </c>
      <c r="AW210" s="15" t="s">
        <v>29</v>
      </c>
      <c r="AX210" s="15" t="s">
        <v>81</v>
      </c>
      <c r="AY210" s="238" t="s">
        <v>165</v>
      </c>
    </row>
    <row r="211" spans="1:65" s="2" customFormat="1" ht="24.2" customHeight="1">
      <c r="A211" s="31"/>
      <c r="B211" s="32"/>
      <c r="C211" s="243" t="s">
        <v>345</v>
      </c>
      <c r="D211" s="243" t="s">
        <v>615</v>
      </c>
      <c r="E211" s="244" t="s">
        <v>1858</v>
      </c>
      <c r="F211" s="245" t="s">
        <v>1859</v>
      </c>
      <c r="G211" s="246" t="s">
        <v>289</v>
      </c>
      <c r="H211" s="247">
        <v>1</v>
      </c>
      <c r="I211" s="248">
        <v>90.45</v>
      </c>
      <c r="J211" s="248">
        <f>ROUND(I211*H211,2)</f>
        <v>90.45</v>
      </c>
      <c r="K211" s="249"/>
      <c r="L211" s="250"/>
      <c r="M211" s="251" t="s">
        <v>1</v>
      </c>
      <c r="N211" s="252" t="s">
        <v>39</v>
      </c>
      <c r="O211" s="205">
        <v>0</v>
      </c>
      <c r="P211" s="205">
        <f>O211*H211</f>
        <v>0</v>
      </c>
      <c r="Q211" s="205">
        <v>1.35E-2</v>
      </c>
      <c r="R211" s="205">
        <f>Q211*H211</f>
        <v>1.35E-2</v>
      </c>
      <c r="S211" s="205">
        <v>0</v>
      </c>
      <c r="T211" s="206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7" t="s">
        <v>358</v>
      </c>
      <c r="AT211" s="207" t="s">
        <v>615</v>
      </c>
      <c r="AU211" s="207" t="s">
        <v>94</v>
      </c>
      <c r="AY211" s="17" t="s">
        <v>165</v>
      </c>
      <c r="BE211" s="208">
        <f>IF(N211="základná",J211,0)</f>
        <v>0</v>
      </c>
      <c r="BF211" s="208">
        <f>IF(N211="znížená",J211,0)</f>
        <v>90.45</v>
      </c>
      <c r="BG211" s="208">
        <f>IF(N211="zákl. prenesená",J211,0)</f>
        <v>0</v>
      </c>
      <c r="BH211" s="208">
        <f>IF(N211="zníž. prenesená",J211,0)</f>
        <v>0</v>
      </c>
      <c r="BI211" s="208">
        <f>IF(N211="nulová",J211,0)</f>
        <v>0</v>
      </c>
      <c r="BJ211" s="17" t="s">
        <v>94</v>
      </c>
      <c r="BK211" s="208">
        <f>ROUND(I211*H211,2)</f>
        <v>90.45</v>
      </c>
      <c r="BL211" s="17" t="s">
        <v>257</v>
      </c>
      <c r="BM211" s="207" t="s">
        <v>1860</v>
      </c>
    </row>
    <row r="212" spans="1:65" s="2" customFormat="1" ht="24.2" customHeight="1">
      <c r="A212" s="31"/>
      <c r="B212" s="32"/>
      <c r="C212" s="196" t="s">
        <v>353</v>
      </c>
      <c r="D212" s="196" t="s">
        <v>167</v>
      </c>
      <c r="E212" s="197" t="s">
        <v>1861</v>
      </c>
      <c r="F212" s="198" t="s">
        <v>1862</v>
      </c>
      <c r="G212" s="199" t="s">
        <v>289</v>
      </c>
      <c r="H212" s="200">
        <v>2</v>
      </c>
      <c r="I212" s="201">
        <v>16.36</v>
      </c>
      <c r="J212" s="201">
        <f>ROUND(I212*H212,2)</f>
        <v>32.72</v>
      </c>
      <c r="K212" s="202"/>
      <c r="L212" s="36"/>
      <c r="M212" s="203" t="s">
        <v>1</v>
      </c>
      <c r="N212" s="204" t="s">
        <v>39</v>
      </c>
      <c r="O212" s="205">
        <v>0.72499999999999998</v>
      </c>
      <c r="P212" s="205">
        <f>O212*H212</f>
        <v>1.45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7" t="s">
        <v>257</v>
      </c>
      <c r="AT212" s="207" t="s">
        <v>167</v>
      </c>
      <c r="AU212" s="207" t="s">
        <v>94</v>
      </c>
      <c r="AY212" s="17" t="s">
        <v>165</v>
      </c>
      <c r="BE212" s="208">
        <f>IF(N212="základná",J212,0)</f>
        <v>0</v>
      </c>
      <c r="BF212" s="208">
        <f>IF(N212="znížená",J212,0)</f>
        <v>32.72</v>
      </c>
      <c r="BG212" s="208">
        <f>IF(N212="zákl. prenesená",J212,0)</f>
        <v>0</v>
      </c>
      <c r="BH212" s="208">
        <f>IF(N212="zníž. prenesená",J212,0)</f>
        <v>0</v>
      </c>
      <c r="BI212" s="208">
        <f>IF(N212="nulová",J212,0)</f>
        <v>0</v>
      </c>
      <c r="BJ212" s="17" t="s">
        <v>94</v>
      </c>
      <c r="BK212" s="208">
        <f>ROUND(I212*H212,2)</f>
        <v>32.72</v>
      </c>
      <c r="BL212" s="17" t="s">
        <v>257</v>
      </c>
      <c r="BM212" s="207" t="s">
        <v>1863</v>
      </c>
    </row>
    <row r="213" spans="1:65" s="13" customFormat="1" ht="11.25">
      <c r="B213" s="209"/>
      <c r="C213" s="210"/>
      <c r="D213" s="211" t="s">
        <v>173</v>
      </c>
      <c r="E213" s="212" t="s">
        <v>1</v>
      </c>
      <c r="F213" s="213" t="s">
        <v>1864</v>
      </c>
      <c r="G213" s="210"/>
      <c r="H213" s="212" t="s">
        <v>1</v>
      </c>
      <c r="I213" s="210"/>
      <c r="J213" s="210"/>
      <c r="K213" s="210"/>
      <c r="L213" s="214"/>
      <c r="M213" s="215"/>
      <c r="N213" s="216"/>
      <c r="O213" s="216"/>
      <c r="P213" s="216"/>
      <c r="Q213" s="216"/>
      <c r="R213" s="216"/>
      <c r="S213" s="216"/>
      <c r="T213" s="217"/>
      <c r="AT213" s="218" t="s">
        <v>173</v>
      </c>
      <c r="AU213" s="218" t="s">
        <v>94</v>
      </c>
      <c r="AV213" s="13" t="s">
        <v>81</v>
      </c>
      <c r="AW213" s="13" t="s">
        <v>29</v>
      </c>
      <c r="AX213" s="13" t="s">
        <v>73</v>
      </c>
      <c r="AY213" s="218" t="s">
        <v>165</v>
      </c>
    </row>
    <row r="214" spans="1:65" s="14" customFormat="1" ht="11.25">
      <c r="B214" s="219"/>
      <c r="C214" s="220"/>
      <c r="D214" s="211" t="s">
        <v>173</v>
      </c>
      <c r="E214" s="221" t="s">
        <v>1</v>
      </c>
      <c r="F214" s="222" t="s">
        <v>94</v>
      </c>
      <c r="G214" s="220"/>
      <c r="H214" s="223">
        <v>2</v>
      </c>
      <c r="I214" s="220"/>
      <c r="J214" s="220"/>
      <c r="K214" s="220"/>
      <c r="L214" s="224"/>
      <c r="M214" s="225"/>
      <c r="N214" s="226"/>
      <c r="O214" s="226"/>
      <c r="P214" s="226"/>
      <c r="Q214" s="226"/>
      <c r="R214" s="226"/>
      <c r="S214" s="226"/>
      <c r="T214" s="227"/>
      <c r="AT214" s="228" t="s">
        <v>173</v>
      </c>
      <c r="AU214" s="228" t="s">
        <v>94</v>
      </c>
      <c r="AV214" s="14" t="s">
        <v>94</v>
      </c>
      <c r="AW214" s="14" t="s">
        <v>29</v>
      </c>
      <c r="AX214" s="14" t="s">
        <v>73</v>
      </c>
      <c r="AY214" s="228" t="s">
        <v>165</v>
      </c>
    </row>
    <row r="215" spans="1:65" s="15" customFormat="1" ht="11.25">
      <c r="B215" s="229"/>
      <c r="C215" s="230"/>
      <c r="D215" s="211" t="s">
        <v>173</v>
      </c>
      <c r="E215" s="231" t="s">
        <v>1</v>
      </c>
      <c r="F215" s="232" t="s">
        <v>176</v>
      </c>
      <c r="G215" s="230"/>
      <c r="H215" s="233">
        <v>2</v>
      </c>
      <c r="I215" s="230"/>
      <c r="J215" s="230"/>
      <c r="K215" s="230"/>
      <c r="L215" s="234"/>
      <c r="M215" s="235"/>
      <c r="N215" s="236"/>
      <c r="O215" s="236"/>
      <c r="P215" s="236"/>
      <c r="Q215" s="236"/>
      <c r="R215" s="236"/>
      <c r="S215" s="236"/>
      <c r="T215" s="237"/>
      <c r="AT215" s="238" t="s">
        <v>173</v>
      </c>
      <c r="AU215" s="238" t="s">
        <v>94</v>
      </c>
      <c r="AV215" s="15" t="s">
        <v>171</v>
      </c>
      <c r="AW215" s="15" t="s">
        <v>29</v>
      </c>
      <c r="AX215" s="15" t="s">
        <v>81</v>
      </c>
      <c r="AY215" s="238" t="s">
        <v>165</v>
      </c>
    </row>
    <row r="216" spans="1:65" s="2" customFormat="1" ht="49.15" customHeight="1">
      <c r="A216" s="31"/>
      <c r="B216" s="32"/>
      <c r="C216" s="243" t="s">
        <v>358</v>
      </c>
      <c r="D216" s="243" t="s">
        <v>615</v>
      </c>
      <c r="E216" s="244" t="s">
        <v>1865</v>
      </c>
      <c r="F216" s="245" t="s">
        <v>1866</v>
      </c>
      <c r="G216" s="246" t="s">
        <v>289</v>
      </c>
      <c r="H216" s="247">
        <v>2</v>
      </c>
      <c r="I216" s="248">
        <v>355.02</v>
      </c>
      <c r="J216" s="248">
        <f>ROUND(I216*H216,2)</f>
        <v>710.04</v>
      </c>
      <c r="K216" s="249"/>
      <c r="L216" s="250"/>
      <c r="M216" s="251" t="s">
        <v>1</v>
      </c>
      <c r="N216" s="252" t="s">
        <v>39</v>
      </c>
      <c r="O216" s="205">
        <v>0</v>
      </c>
      <c r="P216" s="205">
        <f>O216*H216</f>
        <v>0</v>
      </c>
      <c r="Q216" s="205">
        <v>7.1000000000000002E-4</v>
      </c>
      <c r="R216" s="205">
        <f>Q216*H216</f>
        <v>1.42E-3</v>
      </c>
      <c r="S216" s="205">
        <v>0</v>
      </c>
      <c r="T216" s="206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07" t="s">
        <v>358</v>
      </c>
      <c r="AT216" s="207" t="s">
        <v>615</v>
      </c>
      <c r="AU216" s="207" t="s">
        <v>94</v>
      </c>
      <c r="AY216" s="17" t="s">
        <v>165</v>
      </c>
      <c r="BE216" s="208">
        <f>IF(N216="základná",J216,0)</f>
        <v>0</v>
      </c>
      <c r="BF216" s="208">
        <f>IF(N216="znížená",J216,0)</f>
        <v>710.04</v>
      </c>
      <c r="BG216" s="208">
        <f>IF(N216="zákl. prenesená",J216,0)</f>
        <v>0</v>
      </c>
      <c r="BH216" s="208">
        <f>IF(N216="zníž. prenesená",J216,0)</f>
        <v>0</v>
      </c>
      <c r="BI216" s="208">
        <f>IF(N216="nulová",J216,0)</f>
        <v>0</v>
      </c>
      <c r="BJ216" s="17" t="s">
        <v>94</v>
      </c>
      <c r="BK216" s="208">
        <f>ROUND(I216*H216,2)</f>
        <v>710.04</v>
      </c>
      <c r="BL216" s="17" t="s">
        <v>257</v>
      </c>
      <c r="BM216" s="207" t="s">
        <v>1867</v>
      </c>
    </row>
    <row r="217" spans="1:65" s="2" customFormat="1" ht="44.25" customHeight="1">
      <c r="A217" s="31"/>
      <c r="B217" s="32"/>
      <c r="C217" s="243" t="s">
        <v>364</v>
      </c>
      <c r="D217" s="243" t="s">
        <v>615</v>
      </c>
      <c r="E217" s="244" t="s">
        <v>1868</v>
      </c>
      <c r="F217" s="245" t="s">
        <v>1869</v>
      </c>
      <c r="G217" s="246" t="s">
        <v>289</v>
      </c>
      <c r="H217" s="247">
        <v>2</v>
      </c>
      <c r="I217" s="248">
        <v>98.83</v>
      </c>
      <c r="J217" s="248">
        <f>ROUND(I217*H217,2)</f>
        <v>197.66</v>
      </c>
      <c r="K217" s="249"/>
      <c r="L217" s="250"/>
      <c r="M217" s="251" t="s">
        <v>1</v>
      </c>
      <c r="N217" s="252" t="s">
        <v>39</v>
      </c>
      <c r="O217" s="205">
        <v>0</v>
      </c>
      <c r="P217" s="205">
        <f>O217*H217</f>
        <v>0</v>
      </c>
      <c r="Q217" s="205">
        <v>9.7999999999999997E-4</v>
      </c>
      <c r="R217" s="205">
        <f>Q217*H217</f>
        <v>1.9599999999999999E-3</v>
      </c>
      <c r="S217" s="205">
        <v>0</v>
      </c>
      <c r="T217" s="206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07" t="s">
        <v>358</v>
      </c>
      <c r="AT217" s="207" t="s">
        <v>615</v>
      </c>
      <c r="AU217" s="207" t="s">
        <v>94</v>
      </c>
      <c r="AY217" s="17" t="s">
        <v>165</v>
      </c>
      <c r="BE217" s="208">
        <f>IF(N217="základná",J217,0)</f>
        <v>0</v>
      </c>
      <c r="BF217" s="208">
        <f>IF(N217="znížená",J217,0)</f>
        <v>197.66</v>
      </c>
      <c r="BG217" s="208">
        <f>IF(N217="zákl. prenesená",J217,0)</f>
        <v>0</v>
      </c>
      <c r="BH217" s="208">
        <f>IF(N217="zníž. prenesená",J217,0)</f>
        <v>0</v>
      </c>
      <c r="BI217" s="208">
        <f>IF(N217="nulová",J217,0)</f>
        <v>0</v>
      </c>
      <c r="BJ217" s="17" t="s">
        <v>94</v>
      </c>
      <c r="BK217" s="208">
        <f>ROUND(I217*H217,2)</f>
        <v>197.66</v>
      </c>
      <c r="BL217" s="17" t="s">
        <v>257</v>
      </c>
      <c r="BM217" s="207" t="s">
        <v>1870</v>
      </c>
    </row>
    <row r="218" spans="1:65" s="2" customFormat="1" ht="24.2" customHeight="1">
      <c r="A218" s="31"/>
      <c r="B218" s="32"/>
      <c r="C218" s="196" t="s">
        <v>368</v>
      </c>
      <c r="D218" s="196" t="s">
        <v>167</v>
      </c>
      <c r="E218" s="197" t="s">
        <v>1871</v>
      </c>
      <c r="F218" s="198" t="s">
        <v>1872</v>
      </c>
      <c r="G218" s="199" t="s">
        <v>289</v>
      </c>
      <c r="H218" s="200">
        <v>1</v>
      </c>
      <c r="I218" s="201">
        <v>52.28</v>
      </c>
      <c r="J218" s="201">
        <f>ROUND(I218*H218,2)</f>
        <v>52.28</v>
      </c>
      <c r="K218" s="202"/>
      <c r="L218" s="36"/>
      <c r="M218" s="203" t="s">
        <v>1</v>
      </c>
      <c r="N218" s="204" t="s">
        <v>39</v>
      </c>
      <c r="O218" s="205">
        <v>2.3090000000000002</v>
      </c>
      <c r="P218" s="205">
        <f>O218*H218</f>
        <v>2.3090000000000002</v>
      </c>
      <c r="Q218" s="205">
        <v>0</v>
      </c>
      <c r="R218" s="205">
        <f>Q218*H218</f>
        <v>0</v>
      </c>
      <c r="S218" s="205">
        <v>0</v>
      </c>
      <c r="T218" s="206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7" t="s">
        <v>257</v>
      </c>
      <c r="AT218" s="207" t="s">
        <v>167</v>
      </c>
      <c r="AU218" s="207" t="s">
        <v>94</v>
      </c>
      <c r="AY218" s="17" t="s">
        <v>165</v>
      </c>
      <c r="BE218" s="208">
        <f>IF(N218="základná",J218,0)</f>
        <v>0</v>
      </c>
      <c r="BF218" s="208">
        <f>IF(N218="znížená",J218,0)</f>
        <v>52.28</v>
      </c>
      <c r="BG218" s="208">
        <f>IF(N218="zákl. prenesená",J218,0)</f>
        <v>0</v>
      </c>
      <c r="BH218" s="208">
        <f>IF(N218="zníž. prenesená",J218,0)</f>
        <v>0</v>
      </c>
      <c r="BI218" s="208">
        <f>IF(N218="nulová",J218,0)</f>
        <v>0</v>
      </c>
      <c r="BJ218" s="17" t="s">
        <v>94</v>
      </c>
      <c r="BK218" s="208">
        <f>ROUND(I218*H218,2)</f>
        <v>52.28</v>
      </c>
      <c r="BL218" s="17" t="s">
        <v>257</v>
      </c>
      <c r="BM218" s="207" t="s">
        <v>1873</v>
      </c>
    </row>
    <row r="219" spans="1:65" s="13" customFormat="1" ht="11.25">
      <c r="B219" s="209"/>
      <c r="C219" s="210"/>
      <c r="D219" s="211" t="s">
        <v>173</v>
      </c>
      <c r="E219" s="212" t="s">
        <v>1</v>
      </c>
      <c r="F219" s="213" t="s">
        <v>1857</v>
      </c>
      <c r="G219" s="210"/>
      <c r="H219" s="212" t="s">
        <v>1</v>
      </c>
      <c r="I219" s="210"/>
      <c r="J219" s="210"/>
      <c r="K219" s="210"/>
      <c r="L219" s="214"/>
      <c r="M219" s="215"/>
      <c r="N219" s="216"/>
      <c r="O219" s="216"/>
      <c r="P219" s="216"/>
      <c r="Q219" s="216"/>
      <c r="R219" s="216"/>
      <c r="S219" s="216"/>
      <c r="T219" s="217"/>
      <c r="AT219" s="218" t="s">
        <v>173</v>
      </c>
      <c r="AU219" s="218" t="s">
        <v>94</v>
      </c>
      <c r="AV219" s="13" t="s">
        <v>81</v>
      </c>
      <c r="AW219" s="13" t="s">
        <v>29</v>
      </c>
      <c r="AX219" s="13" t="s">
        <v>73</v>
      </c>
      <c r="AY219" s="218" t="s">
        <v>165</v>
      </c>
    </row>
    <row r="220" spans="1:65" s="14" customFormat="1" ht="11.25">
      <c r="B220" s="219"/>
      <c r="C220" s="220"/>
      <c r="D220" s="211" t="s">
        <v>173</v>
      </c>
      <c r="E220" s="221" t="s">
        <v>1</v>
      </c>
      <c r="F220" s="222" t="s">
        <v>81</v>
      </c>
      <c r="G220" s="220"/>
      <c r="H220" s="223">
        <v>1</v>
      </c>
      <c r="I220" s="220"/>
      <c r="J220" s="220"/>
      <c r="K220" s="220"/>
      <c r="L220" s="224"/>
      <c r="M220" s="225"/>
      <c r="N220" s="226"/>
      <c r="O220" s="226"/>
      <c r="P220" s="226"/>
      <c r="Q220" s="226"/>
      <c r="R220" s="226"/>
      <c r="S220" s="226"/>
      <c r="T220" s="227"/>
      <c r="AT220" s="228" t="s">
        <v>173</v>
      </c>
      <c r="AU220" s="228" t="s">
        <v>94</v>
      </c>
      <c r="AV220" s="14" t="s">
        <v>94</v>
      </c>
      <c r="AW220" s="14" t="s">
        <v>29</v>
      </c>
      <c r="AX220" s="14" t="s">
        <v>73</v>
      </c>
      <c r="AY220" s="228" t="s">
        <v>165</v>
      </c>
    </row>
    <row r="221" spans="1:65" s="15" customFormat="1" ht="11.25">
      <c r="B221" s="229"/>
      <c r="C221" s="230"/>
      <c r="D221" s="211" t="s">
        <v>173</v>
      </c>
      <c r="E221" s="231" t="s">
        <v>1</v>
      </c>
      <c r="F221" s="232" t="s">
        <v>176</v>
      </c>
      <c r="G221" s="230"/>
      <c r="H221" s="233">
        <v>1</v>
      </c>
      <c r="I221" s="230"/>
      <c r="J221" s="230"/>
      <c r="K221" s="230"/>
      <c r="L221" s="234"/>
      <c r="M221" s="235"/>
      <c r="N221" s="236"/>
      <c r="O221" s="236"/>
      <c r="P221" s="236"/>
      <c r="Q221" s="236"/>
      <c r="R221" s="236"/>
      <c r="S221" s="236"/>
      <c r="T221" s="237"/>
      <c r="AT221" s="238" t="s">
        <v>173</v>
      </c>
      <c r="AU221" s="238" t="s">
        <v>94</v>
      </c>
      <c r="AV221" s="15" t="s">
        <v>171</v>
      </c>
      <c r="AW221" s="15" t="s">
        <v>29</v>
      </c>
      <c r="AX221" s="15" t="s">
        <v>81</v>
      </c>
      <c r="AY221" s="238" t="s">
        <v>165</v>
      </c>
    </row>
    <row r="222" spans="1:65" s="2" customFormat="1" ht="33" customHeight="1">
      <c r="A222" s="31"/>
      <c r="B222" s="32"/>
      <c r="C222" s="243" t="s">
        <v>372</v>
      </c>
      <c r="D222" s="243" t="s">
        <v>615</v>
      </c>
      <c r="E222" s="244" t="s">
        <v>1874</v>
      </c>
      <c r="F222" s="245" t="s">
        <v>1875</v>
      </c>
      <c r="G222" s="246" t="s">
        <v>289</v>
      </c>
      <c r="H222" s="247">
        <v>1</v>
      </c>
      <c r="I222" s="248">
        <v>331.17</v>
      </c>
      <c r="J222" s="248">
        <f>ROUND(I222*H222,2)</f>
        <v>331.17</v>
      </c>
      <c r="K222" s="249"/>
      <c r="L222" s="250"/>
      <c r="M222" s="251" t="s">
        <v>1</v>
      </c>
      <c r="N222" s="252" t="s">
        <v>39</v>
      </c>
      <c r="O222" s="205">
        <v>0</v>
      </c>
      <c r="P222" s="205">
        <f>O222*H222</f>
        <v>0</v>
      </c>
      <c r="Q222" s="205">
        <v>1.3639999999999999E-2</v>
      </c>
      <c r="R222" s="205">
        <f>Q222*H222</f>
        <v>1.3639999999999999E-2</v>
      </c>
      <c r="S222" s="205">
        <v>0</v>
      </c>
      <c r="T222" s="206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7" t="s">
        <v>358</v>
      </c>
      <c r="AT222" s="207" t="s">
        <v>615</v>
      </c>
      <c r="AU222" s="207" t="s">
        <v>94</v>
      </c>
      <c r="AY222" s="17" t="s">
        <v>165</v>
      </c>
      <c r="BE222" s="208">
        <f>IF(N222="základná",J222,0)</f>
        <v>0</v>
      </c>
      <c r="BF222" s="208">
        <f>IF(N222="znížená",J222,0)</f>
        <v>331.17</v>
      </c>
      <c r="BG222" s="208">
        <f>IF(N222="zákl. prenesená",J222,0)</f>
        <v>0</v>
      </c>
      <c r="BH222" s="208">
        <f>IF(N222="zníž. prenesená",J222,0)</f>
        <v>0</v>
      </c>
      <c r="BI222" s="208">
        <f>IF(N222="nulová",J222,0)</f>
        <v>0</v>
      </c>
      <c r="BJ222" s="17" t="s">
        <v>94</v>
      </c>
      <c r="BK222" s="208">
        <f>ROUND(I222*H222,2)</f>
        <v>331.17</v>
      </c>
      <c r="BL222" s="17" t="s">
        <v>257</v>
      </c>
      <c r="BM222" s="207" t="s">
        <v>1876</v>
      </c>
    </row>
    <row r="223" spans="1:65" s="2" customFormat="1" ht="24.2" customHeight="1">
      <c r="A223" s="31"/>
      <c r="B223" s="32"/>
      <c r="C223" s="243" t="s">
        <v>377</v>
      </c>
      <c r="D223" s="243" t="s">
        <v>615</v>
      </c>
      <c r="E223" s="244" t="s">
        <v>1877</v>
      </c>
      <c r="F223" s="245" t="s">
        <v>1878</v>
      </c>
      <c r="G223" s="246" t="s">
        <v>289</v>
      </c>
      <c r="H223" s="247">
        <v>1</v>
      </c>
      <c r="I223" s="248">
        <v>60.75</v>
      </c>
      <c r="J223" s="248">
        <f>ROUND(I223*H223,2)</f>
        <v>60.75</v>
      </c>
      <c r="K223" s="249"/>
      <c r="L223" s="250"/>
      <c r="M223" s="251" t="s">
        <v>1</v>
      </c>
      <c r="N223" s="252" t="s">
        <v>39</v>
      </c>
      <c r="O223" s="205">
        <v>0</v>
      </c>
      <c r="P223" s="205">
        <f>O223*H223</f>
        <v>0</v>
      </c>
      <c r="Q223" s="205">
        <v>3.6000000000000002E-4</v>
      </c>
      <c r="R223" s="205">
        <f>Q223*H223</f>
        <v>3.6000000000000002E-4</v>
      </c>
      <c r="S223" s="205">
        <v>0</v>
      </c>
      <c r="T223" s="206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7" t="s">
        <v>358</v>
      </c>
      <c r="AT223" s="207" t="s">
        <v>615</v>
      </c>
      <c r="AU223" s="207" t="s">
        <v>94</v>
      </c>
      <c r="AY223" s="17" t="s">
        <v>165</v>
      </c>
      <c r="BE223" s="208">
        <f>IF(N223="základná",J223,0)</f>
        <v>0</v>
      </c>
      <c r="BF223" s="208">
        <f>IF(N223="znížená",J223,0)</f>
        <v>60.75</v>
      </c>
      <c r="BG223" s="208">
        <f>IF(N223="zákl. prenesená",J223,0)</f>
        <v>0</v>
      </c>
      <c r="BH223" s="208">
        <f>IF(N223="zníž. prenesená",J223,0)</f>
        <v>0</v>
      </c>
      <c r="BI223" s="208">
        <f>IF(N223="nulová",J223,0)</f>
        <v>0</v>
      </c>
      <c r="BJ223" s="17" t="s">
        <v>94</v>
      </c>
      <c r="BK223" s="208">
        <f>ROUND(I223*H223,2)</f>
        <v>60.75</v>
      </c>
      <c r="BL223" s="17" t="s">
        <v>257</v>
      </c>
      <c r="BM223" s="207" t="s">
        <v>1879</v>
      </c>
    </row>
    <row r="224" spans="1:65" s="2" customFormat="1" ht="16.5" customHeight="1">
      <c r="A224" s="31"/>
      <c r="B224" s="32"/>
      <c r="C224" s="196" t="s">
        <v>381</v>
      </c>
      <c r="D224" s="196" t="s">
        <v>167</v>
      </c>
      <c r="E224" s="197" t="s">
        <v>1880</v>
      </c>
      <c r="F224" s="198" t="s">
        <v>1881</v>
      </c>
      <c r="G224" s="199" t="s">
        <v>289</v>
      </c>
      <c r="H224" s="200">
        <v>1</v>
      </c>
      <c r="I224" s="201">
        <v>11.02</v>
      </c>
      <c r="J224" s="201">
        <f>ROUND(I224*H224,2)</f>
        <v>11.02</v>
      </c>
      <c r="K224" s="202"/>
      <c r="L224" s="36"/>
      <c r="M224" s="203" t="s">
        <v>1</v>
      </c>
      <c r="N224" s="204" t="s">
        <v>39</v>
      </c>
      <c r="O224" s="205">
        <v>0.21099999999999999</v>
      </c>
      <c r="P224" s="205">
        <f>O224*H224</f>
        <v>0.21099999999999999</v>
      </c>
      <c r="Q224" s="205">
        <v>2.7999999999999998E-4</v>
      </c>
      <c r="R224" s="205">
        <f>Q224*H224</f>
        <v>2.7999999999999998E-4</v>
      </c>
      <c r="S224" s="205">
        <v>0</v>
      </c>
      <c r="T224" s="206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7" t="s">
        <v>257</v>
      </c>
      <c r="AT224" s="207" t="s">
        <v>167</v>
      </c>
      <c r="AU224" s="207" t="s">
        <v>94</v>
      </c>
      <c r="AY224" s="17" t="s">
        <v>165</v>
      </c>
      <c r="BE224" s="208">
        <f>IF(N224="základná",J224,0)</f>
        <v>0</v>
      </c>
      <c r="BF224" s="208">
        <f>IF(N224="znížená",J224,0)</f>
        <v>11.02</v>
      </c>
      <c r="BG224" s="208">
        <f>IF(N224="zákl. prenesená",J224,0)</f>
        <v>0</v>
      </c>
      <c r="BH224" s="208">
        <f>IF(N224="zníž. prenesená",J224,0)</f>
        <v>0</v>
      </c>
      <c r="BI224" s="208">
        <f>IF(N224="nulová",J224,0)</f>
        <v>0</v>
      </c>
      <c r="BJ224" s="17" t="s">
        <v>94</v>
      </c>
      <c r="BK224" s="208">
        <f>ROUND(I224*H224,2)</f>
        <v>11.02</v>
      </c>
      <c r="BL224" s="17" t="s">
        <v>257</v>
      </c>
      <c r="BM224" s="207" t="s">
        <v>1882</v>
      </c>
    </row>
    <row r="225" spans="1:65" s="13" customFormat="1" ht="11.25">
      <c r="B225" s="209"/>
      <c r="C225" s="210"/>
      <c r="D225" s="211" t="s">
        <v>173</v>
      </c>
      <c r="E225" s="212" t="s">
        <v>1</v>
      </c>
      <c r="F225" s="213" t="s">
        <v>1883</v>
      </c>
      <c r="G225" s="210"/>
      <c r="H225" s="212" t="s">
        <v>1</v>
      </c>
      <c r="I225" s="210"/>
      <c r="J225" s="210"/>
      <c r="K225" s="210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173</v>
      </c>
      <c r="AU225" s="218" t="s">
        <v>94</v>
      </c>
      <c r="AV225" s="13" t="s">
        <v>81</v>
      </c>
      <c r="AW225" s="13" t="s">
        <v>29</v>
      </c>
      <c r="AX225" s="13" t="s">
        <v>73</v>
      </c>
      <c r="AY225" s="218" t="s">
        <v>165</v>
      </c>
    </row>
    <row r="226" spans="1:65" s="14" customFormat="1" ht="11.25">
      <c r="B226" s="219"/>
      <c r="C226" s="220"/>
      <c r="D226" s="211" t="s">
        <v>173</v>
      </c>
      <c r="E226" s="221" t="s">
        <v>1</v>
      </c>
      <c r="F226" s="222" t="s">
        <v>81</v>
      </c>
      <c r="G226" s="220"/>
      <c r="H226" s="223">
        <v>1</v>
      </c>
      <c r="I226" s="220"/>
      <c r="J226" s="220"/>
      <c r="K226" s="220"/>
      <c r="L226" s="224"/>
      <c r="M226" s="225"/>
      <c r="N226" s="226"/>
      <c r="O226" s="226"/>
      <c r="P226" s="226"/>
      <c r="Q226" s="226"/>
      <c r="R226" s="226"/>
      <c r="S226" s="226"/>
      <c r="T226" s="227"/>
      <c r="AT226" s="228" t="s">
        <v>173</v>
      </c>
      <c r="AU226" s="228" t="s">
        <v>94</v>
      </c>
      <c r="AV226" s="14" t="s">
        <v>94</v>
      </c>
      <c r="AW226" s="14" t="s">
        <v>29</v>
      </c>
      <c r="AX226" s="14" t="s">
        <v>73</v>
      </c>
      <c r="AY226" s="228" t="s">
        <v>165</v>
      </c>
    </row>
    <row r="227" spans="1:65" s="15" customFormat="1" ht="11.25">
      <c r="B227" s="229"/>
      <c r="C227" s="230"/>
      <c r="D227" s="211" t="s">
        <v>173</v>
      </c>
      <c r="E227" s="231" t="s">
        <v>1</v>
      </c>
      <c r="F227" s="232" t="s">
        <v>176</v>
      </c>
      <c r="G227" s="230"/>
      <c r="H227" s="233">
        <v>1</v>
      </c>
      <c r="I227" s="230"/>
      <c r="J227" s="230"/>
      <c r="K227" s="230"/>
      <c r="L227" s="234"/>
      <c r="M227" s="235"/>
      <c r="N227" s="236"/>
      <c r="O227" s="236"/>
      <c r="P227" s="236"/>
      <c r="Q227" s="236"/>
      <c r="R227" s="236"/>
      <c r="S227" s="236"/>
      <c r="T227" s="237"/>
      <c r="AT227" s="238" t="s">
        <v>173</v>
      </c>
      <c r="AU227" s="238" t="s">
        <v>94</v>
      </c>
      <c r="AV227" s="15" t="s">
        <v>171</v>
      </c>
      <c r="AW227" s="15" t="s">
        <v>29</v>
      </c>
      <c r="AX227" s="15" t="s">
        <v>81</v>
      </c>
      <c r="AY227" s="238" t="s">
        <v>165</v>
      </c>
    </row>
    <row r="228" spans="1:65" s="2" customFormat="1" ht="33" customHeight="1">
      <c r="A228" s="31"/>
      <c r="B228" s="32"/>
      <c r="C228" s="243" t="s">
        <v>386</v>
      </c>
      <c r="D228" s="243" t="s">
        <v>615</v>
      </c>
      <c r="E228" s="244" t="s">
        <v>1884</v>
      </c>
      <c r="F228" s="245" t="s">
        <v>1885</v>
      </c>
      <c r="G228" s="246" t="s">
        <v>289</v>
      </c>
      <c r="H228" s="247">
        <v>1</v>
      </c>
      <c r="I228" s="248">
        <v>174.02</v>
      </c>
      <c r="J228" s="248">
        <f>ROUND(I228*H228,2)</f>
        <v>174.02</v>
      </c>
      <c r="K228" s="249"/>
      <c r="L228" s="250"/>
      <c r="M228" s="251" t="s">
        <v>1</v>
      </c>
      <c r="N228" s="252" t="s">
        <v>39</v>
      </c>
      <c r="O228" s="205">
        <v>0</v>
      </c>
      <c r="P228" s="205">
        <f>O228*H228</f>
        <v>0</v>
      </c>
      <c r="Q228" s="205">
        <v>9.8499999999999994E-3</v>
      </c>
      <c r="R228" s="205">
        <f>Q228*H228</f>
        <v>9.8499999999999994E-3</v>
      </c>
      <c r="S228" s="205">
        <v>0</v>
      </c>
      <c r="T228" s="206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7" t="s">
        <v>358</v>
      </c>
      <c r="AT228" s="207" t="s">
        <v>615</v>
      </c>
      <c r="AU228" s="207" t="s">
        <v>94</v>
      </c>
      <c r="AY228" s="17" t="s">
        <v>165</v>
      </c>
      <c r="BE228" s="208">
        <f>IF(N228="základná",J228,0)</f>
        <v>0</v>
      </c>
      <c r="BF228" s="208">
        <f>IF(N228="znížená",J228,0)</f>
        <v>174.02</v>
      </c>
      <c r="BG228" s="208">
        <f>IF(N228="zákl. prenesená",J228,0)</f>
        <v>0</v>
      </c>
      <c r="BH228" s="208">
        <f>IF(N228="zníž. prenesená",J228,0)</f>
        <v>0</v>
      </c>
      <c r="BI228" s="208">
        <f>IF(N228="nulová",J228,0)</f>
        <v>0</v>
      </c>
      <c r="BJ228" s="17" t="s">
        <v>94</v>
      </c>
      <c r="BK228" s="208">
        <f>ROUND(I228*H228,2)</f>
        <v>174.02</v>
      </c>
      <c r="BL228" s="17" t="s">
        <v>257</v>
      </c>
      <c r="BM228" s="207" t="s">
        <v>1886</v>
      </c>
    </row>
    <row r="229" spans="1:65" s="2" customFormat="1" ht="24.2" customHeight="1">
      <c r="A229" s="31"/>
      <c r="B229" s="32"/>
      <c r="C229" s="196" t="s">
        <v>390</v>
      </c>
      <c r="D229" s="196" t="s">
        <v>167</v>
      </c>
      <c r="E229" s="197" t="s">
        <v>1887</v>
      </c>
      <c r="F229" s="198" t="s">
        <v>1888</v>
      </c>
      <c r="G229" s="199" t="s">
        <v>289</v>
      </c>
      <c r="H229" s="200">
        <v>4</v>
      </c>
      <c r="I229" s="201">
        <v>38.450000000000003</v>
      </c>
      <c r="J229" s="201">
        <f>ROUND(I229*H229,2)</f>
        <v>153.80000000000001</v>
      </c>
      <c r="K229" s="202"/>
      <c r="L229" s="36"/>
      <c r="M229" s="203" t="s">
        <v>1</v>
      </c>
      <c r="N229" s="204" t="s">
        <v>39</v>
      </c>
      <c r="O229" s="205">
        <v>1.498</v>
      </c>
      <c r="P229" s="205">
        <f>O229*H229</f>
        <v>5.992</v>
      </c>
      <c r="Q229" s="205">
        <v>2.7999999999999998E-4</v>
      </c>
      <c r="R229" s="205">
        <f>Q229*H229</f>
        <v>1.1199999999999999E-3</v>
      </c>
      <c r="S229" s="205">
        <v>0</v>
      </c>
      <c r="T229" s="206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07" t="s">
        <v>257</v>
      </c>
      <c r="AT229" s="207" t="s">
        <v>167</v>
      </c>
      <c r="AU229" s="207" t="s">
        <v>94</v>
      </c>
      <c r="AY229" s="17" t="s">
        <v>165</v>
      </c>
      <c r="BE229" s="208">
        <f>IF(N229="základná",J229,0)</f>
        <v>0</v>
      </c>
      <c r="BF229" s="208">
        <f>IF(N229="znížená",J229,0)</f>
        <v>153.80000000000001</v>
      </c>
      <c r="BG229" s="208">
        <f>IF(N229="zákl. prenesená",J229,0)</f>
        <v>0</v>
      </c>
      <c r="BH229" s="208">
        <f>IF(N229="zníž. prenesená",J229,0)</f>
        <v>0</v>
      </c>
      <c r="BI229" s="208">
        <f>IF(N229="nulová",J229,0)</f>
        <v>0</v>
      </c>
      <c r="BJ229" s="17" t="s">
        <v>94</v>
      </c>
      <c r="BK229" s="208">
        <f>ROUND(I229*H229,2)</f>
        <v>153.80000000000001</v>
      </c>
      <c r="BL229" s="17" t="s">
        <v>257</v>
      </c>
      <c r="BM229" s="207" t="s">
        <v>1889</v>
      </c>
    </row>
    <row r="230" spans="1:65" s="13" customFormat="1" ht="11.25">
      <c r="B230" s="209"/>
      <c r="C230" s="210"/>
      <c r="D230" s="211" t="s">
        <v>173</v>
      </c>
      <c r="E230" s="212" t="s">
        <v>1</v>
      </c>
      <c r="F230" s="213" t="s">
        <v>1890</v>
      </c>
      <c r="G230" s="210"/>
      <c r="H230" s="212" t="s">
        <v>1</v>
      </c>
      <c r="I230" s="210"/>
      <c r="J230" s="210"/>
      <c r="K230" s="210"/>
      <c r="L230" s="214"/>
      <c r="M230" s="215"/>
      <c r="N230" s="216"/>
      <c r="O230" s="216"/>
      <c r="P230" s="216"/>
      <c r="Q230" s="216"/>
      <c r="R230" s="216"/>
      <c r="S230" s="216"/>
      <c r="T230" s="217"/>
      <c r="AT230" s="218" t="s">
        <v>173</v>
      </c>
      <c r="AU230" s="218" t="s">
        <v>94</v>
      </c>
      <c r="AV230" s="13" t="s">
        <v>81</v>
      </c>
      <c r="AW230" s="13" t="s">
        <v>29</v>
      </c>
      <c r="AX230" s="13" t="s">
        <v>73</v>
      </c>
      <c r="AY230" s="218" t="s">
        <v>165</v>
      </c>
    </row>
    <row r="231" spans="1:65" s="14" customFormat="1" ht="11.25">
      <c r="B231" s="219"/>
      <c r="C231" s="220"/>
      <c r="D231" s="211" t="s">
        <v>173</v>
      </c>
      <c r="E231" s="221" t="s">
        <v>1</v>
      </c>
      <c r="F231" s="222" t="s">
        <v>538</v>
      </c>
      <c r="G231" s="220"/>
      <c r="H231" s="223">
        <v>2</v>
      </c>
      <c r="I231" s="220"/>
      <c r="J231" s="220"/>
      <c r="K231" s="220"/>
      <c r="L231" s="224"/>
      <c r="M231" s="225"/>
      <c r="N231" s="226"/>
      <c r="O231" s="226"/>
      <c r="P231" s="226"/>
      <c r="Q231" s="226"/>
      <c r="R231" s="226"/>
      <c r="S231" s="226"/>
      <c r="T231" s="227"/>
      <c r="AT231" s="228" t="s">
        <v>173</v>
      </c>
      <c r="AU231" s="228" t="s">
        <v>94</v>
      </c>
      <c r="AV231" s="14" t="s">
        <v>94</v>
      </c>
      <c r="AW231" s="14" t="s">
        <v>29</v>
      </c>
      <c r="AX231" s="14" t="s">
        <v>73</v>
      </c>
      <c r="AY231" s="228" t="s">
        <v>165</v>
      </c>
    </row>
    <row r="232" spans="1:65" s="13" customFormat="1" ht="11.25">
      <c r="B232" s="209"/>
      <c r="C232" s="210"/>
      <c r="D232" s="211" t="s">
        <v>173</v>
      </c>
      <c r="E232" s="212" t="s">
        <v>1</v>
      </c>
      <c r="F232" s="213" t="s">
        <v>1891</v>
      </c>
      <c r="G232" s="210"/>
      <c r="H232" s="212" t="s">
        <v>1</v>
      </c>
      <c r="I232" s="210"/>
      <c r="J232" s="210"/>
      <c r="K232" s="210"/>
      <c r="L232" s="214"/>
      <c r="M232" s="215"/>
      <c r="N232" s="216"/>
      <c r="O232" s="216"/>
      <c r="P232" s="216"/>
      <c r="Q232" s="216"/>
      <c r="R232" s="216"/>
      <c r="S232" s="216"/>
      <c r="T232" s="217"/>
      <c r="AT232" s="218" t="s">
        <v>173</v>
      </c>
      <c r="AU232" s="218" t="s">
        <v>94</v>
      </c>
      <c r="AV232" s="13" t="s">
        <v>81</v>
      </c>
      <c r="AW232" s="13" t="s">
        <v>29</v>
      </c>
      <c r="AX232" s="13" t="s">
        <v>73</v>
      </c>
      <c r="AY232" s="218" t="s">
        <v>165</v>
      </c>
    </row>
    <row r="233" spans="1:65" s="14" customFormat="1" ht="11.25">
      <c r="B233" s="219"/>
      <c r="C233" s="220"/>
      <c r="D233" s="211" t="s">
        <v>173</v>
      </c>
      <c r="E233" s="221" t="s">
        <v>1</v>
      </c>
      <c r="F233" s="222" t="s">
        <v>538</v>
      </c>
      <c r="G233" s="220"/>
      <c r="H233" s="223">
        <v>2</v>
      </c>
      <c r="I233" s="220"/>
      <c r="J233" s="220"/>
      <c r="K233" s="220"/>
      <c r="L233" s="224"/>
      <c r="M233" s="225"/>
      <c r="N233" s="226"/>
      <c r="O233" s="226"/>
      <c r="P233" s="226"/>
      <c r="Q233" s="226"/>
      <c r="R233" s="226"/>
      <c r="S233" s="226"/>
      <c r="T233" s="227"/>
      <c r="AT233" s="228" t="s">
        <v>173</v>
      </c>
      <c r="AU233" s="228" t="s">
        <v>94</v>
      </c>
      <c r="AV233" s="14" t="s">
        <v>94</v>
      </c>
      <c r="AW233" s="14" t="s">
        <v>29</v>
      </c>
      <c r="AX233" s="14" t="s">
        <v>73</v>
      </c>
      <c r="AY233" s="228" t="s">
        <v>165</v>
      </c>
    </row>
    <row r="234" spans="1:65" s="15" customFormat="1" ht="11.25">
      <c r="B234" s="229"/>
      <c r="C234" s="230"/>
      <c r="D234" s="211" t="s">
        <v>173</v>
      </c>
      <c r="E234" s="231" t="s">
        <v>1</v>
      </c>
      <c r="F234" s="232" t="s">
        <v>176</v>
      </c>
      <c r="G234" s="230"/>
      <c r="H234" s="233">
        <v>4</v>
      </c>
      <c r="I234" s="230"/>
      <c r="J234" s="230"/>
      <c r="K234" s="230"/>
      <c r="L234" s="234"/>
      <c r="M234" s="235"/>
      <c r="N234" s="236"/>
      <c r="O234" s="236"/>
      <c r="P234" s="236"/>
      <c r="Q234" s="236"/>
      <c r="R234" s="236"/>
      <c r="S234" s="236"/>
      <c r="T234" s="237"/>
      <c r="AT234" s="238" t="s">
        <v>173</v>
      </c>
      <c r="AU234" s="238" t="s">
        <v>94</v>
      </c>
      <c r="AV234" s="15" t="s">
        <v>171</v>
      </c>
      <c r="AW234" s="15" t="s">
        <v>29</v>
      </c>
      <c r="AX234" s="15" t="s">
        <v>81</v>
      </c>
      <c r="AY234" s="238" t="s">
        <v>165</v>
      </c>
    </row>
    <row r="235" spans="1:65" s="2" customFormat="1" ht="16.5" customHeight="1">
      <c r="A235" s="31"/>
      <c r="B235" s="32"/>
      <c r="C235" s="243" t="s">
        <v>394</v>
      </c>
      <c r="D235" s="243" t="s">
        <v>615</v>
      </c>
      <c r="E235" s="244" t="s">
        <v>1892</v>
      </c>
      <c r="F235" s="245" t="s">
        <v>1893</v>
      </c>
      <c r="G235" s="246" t="s">
        <v>289</v>
      </c>
      <c r="H235" s="247">
        <v>4</v>
      </c>
      <c r="I235" s="248">
        <v>97.49</v>
      </c>
      <c r="J235" s="248">
        <f>ROUND(I235*H235,2)</f>
        <v>389.96</v>
      </c>
      <c r="K235" s="249"/>
      <c r="L235" s="250"/>
      <c r="M235" s="251" t="s">
        <v>1</v>
      </c>
      <c r="N235" s="252" t="s">
        <v>39</v>
      </c>
      <c r="O235" s="205">
        <v>0</v>
      </c>
      <c r="P235" s="205">
        <f>O235*H235</f>
        <v>0</v>
      </c>
      <c r="Q235" s="205">
        <v>1.41E-2</v>
      </c>
      <c r="R235" s="205">
        <f>Q235*H235</f>
        <v>5.6399999999999999E-2</v>
      </c>
      <c r="S235" s="205">
        <v>0</v>
      </c>
      <c r="T235" s="206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07" t="s">
        <v>358</v>
      </c>
      <c r="AT235" s="207" t="s">
        <v>615</v>
      </c>
      <c r="AU235" s="207" t="s">
        <v>94</v>
      </c>
      <c r="AY235" s="17" t="s">
        <v>165</v>
      </c>
      <c r="BE235" s="208">
        <f>IF(N235="základná",J235,0)</f>
        <v>0</v>
      </c>
      <c r="BF235" s="208">
        <f>IF(N235="znížená",J235,0)</f>
        <v>389.96</v>
      </c>
      <c r="BG235" s="208">
        <f>IF(N235="zákl. prenesená",J235,0)</f>
        <v>0</v>
      </c>
      <c r="BH235" s="208">
        <f>IF(N235="zníž. prenesená",J235,0)</f>
        <v>0</v>
      </c>
      <c r="BI235" s="208">
        <f>IF(N235="nulová",J235,0)</f>
        <v>0</v>
      </c>
      <c r="BJ235" s="17" t="s">
        <v>94</v>
      </c>
      <c r="BK235" s="208">
        <f>ROUND(I235*H235,2)</f>
        <v>389.96</v>
      </c>
      <c r="BL235" s="17" t="s">
        <v>257</v>
      </c>
      <c r="BM235" s="207" t="s">
        <v>1894</v>
      </c>
    </row>
    <row r="236" spans="1:65" s="2" customFormat="1" ht="16.5" customHeight="1">
      <c r="A236" s="31"/>
      <c r="B236" s="32"/>
      <c r="C236" s="196" t="s">
        <v>398</v>
      </c>
      <c r="D236" s="196" t="s">
        <v>167</v>
      </c>
      <c r="E236" s="197" t="s">
        <v>1895</v>
      </c>
      <c r="F236" s="198" t="s">
        <v>1896</v>
      </c>
      <c r="G236" s="199" t="s">
        <v>289</v>
      </c>
      <c r="H236" s="200">
        <v>1</v>
      </c>
      <c r="I236" s="201">
        <v>3.04</v>
      </c>
      <c r="J236" s="201">
        <f>ROUND(I236*H236,2)</f>
        <v>3.04</v>
      </c>
      <c r="K236" s="202"/>
      <c r="L236" s="36"/>
      <c r="M236" s="203" t="s">
        <v>1</v>
      </c>
      <c r="N236" s="204" t="s">
        <v>39</v>
      </c>
      <c r="O236" s="205">
        <v>0.13400000000000001</v>
      </c>
      <c r="P236" s="205">
        <f>O236*H236</f>
        <v>0.13400000000000001</v>
      </c>
      <c r="Q236" s="205">
        <v>0</v>
      </c>
      <c r="R236" s="205">
        <f>Q236*H236</f>
        <v>0</v>
      </c>
      <c r="S236" s="205">
        <v>0</v>
      </c>
      <c r="T236" s="206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07" t="s">
        <v>257</v>
      </c>
      <c r="AT236" s="207" t="s">
        <v>167</v>
      </c>
      <c r="AU236" s="207" t="s">
        <v>94</v>
      </c>
      <c r="AY236" s="17" t="s">
        <v>165</v>
      </c>
      <c r="BE236" s="208">
        <f>IF(N236="základná",J236,0)</f>
        <v>0</v>
      </c>
      <c r="BF236" s="208">
        <f>IF(N236="znížená",J236,0)</f>
        <v>3.04</v>
      </c>
      <c r="BG236" s="208">
        <f>IF(N236="zákl. prenesená",J236,0)</f>
        <v>0</v>
      </c>
      <c r="BH236" s="208">
        <f>IF(N236="zníž. prenesená",J236,0)</f>
        <v>0</v>
      </c>
      <c r="BI236" s="208">
        <f>IF(N236="nulová",J236,0)</f>
        <v>0</v>
      </c>
      <c r="BJ236" s="17" t="s">
        <v>94</v>
      </c>
      <c r="BK236" s="208">
        <f>ROUND(I236*H236,2)</f>
        <v>3.04</v>
      </c>
      <c r="BL236" s="17" t="s">
        <v>257</v>
      </c>
      <c r="BM236" s="207" t="s">
        <v>1897</v>
      </c>
    </row>
    <row r="237" spans="1:65" s="13" customFormat="1" ht="11.25">
      <c r="B237" s="209"/>
      <c r="C237" s="210"/>
      <c r="D237" s="211" t="s">
        <v>173</v>
      </c>
      <c r="E237" s="212" t="s">
        <v>1</v>
      </c>
      <c r="F237" s="213" t="s">
        <v>1857</v>
      </c>
      <c r="G237" s="210"/>
      <c r="H237" s="212" t="s">
        <v>1</v>
      </c>
      <c r="I237" s="210"/>
      <c r="J237" s="210"/>
      <c r="K237" s="210"/>
      <c r="L237" s="214"/>
      <c r="M237" s="215"/>
      <c r="N237" s="216"/>
      <c r="O237" s="216"/>
      <c r="P237" s="216"/>
      <c r="Q237" s="216"/>
      <c r="R237" s="216"/>
      <c r="S237" s="216"/>
      <c r="T237" s="217"/>
      <c r="AT237" s="218" t="s">
        <v>173</v>
      </c>
      <c r="AU237" s="218" t="s">
        <v>94</v>
      </c>
      <c r="AV237" s="13" t="s">
        <v>81</v>
      </c>
      <c r="AW237" s="13" t="s">
        <v>29</v>
      </c>
      <c r="AX237" s="13" t="s">
        <v>73</v>
      </c>
      <c r="AY237" s="218" t="s">
        <v>165</v>
      </c>
    </row>
    <row r="238" spans="1:65" s="14" customFormat="1" ht="11.25">
      <c r="B238" s="219"/>
      <c r="C238" s="220"/>
      <c r="D238" s="211" t="s">
        <v>173</v>
      </c>
      <c r="E238" s="221" t="s">
        <v>1</v>
      </c>
      <c r="F238" s="222" t="s">
        <v>81</v>
      </c>
      <c r="G238" s="220"/>
      <c r="H238" s="223">
        <v>1</v>
      </c>
      <c r="I238" s="220"/>
      <c r="J238" s="220"/>
      <c r="K238" s="220"/>
      <c r="L238" s="224"/>
      <c r="M238" s="225"/>
      <c r="N238" s="226"/>
      <c r="O238" s="226"/>
      <c r="P238" s="226"/>
      <c r="Q238" s="226"/>
      <c r="R238" s="226"/>
      <c r="S238" s="226"/>
      <c r="T238" s="227"/>
      <c r="AT238" s="228" t="s">
        <v>173</v>
      </c>
      <c r="AU238" s="228" t="s">
        <v>94</v>
      </c>
      <c r="AV238" s="14" t="s">
        <v>94</v>
      </c>
      <c r="AW238" s="14" t="s">
        <v>29</v>
      </c>
      <c r="AX238" s="14" t="s">
        <v>73</v>
      </c>
      <c r="AY238" s="228" t="s">
        <v>165</v>
      </c>
    </row>
    <row r="239" spans="1:65" s="15" customFormat="1" ht="11.25">
      <c r="B239" s="229"/>
      <c r="C239" s="230"/>
      <c r="D239" s="211" t="s">
        <v>173</v>
      </c>
      <c r="E239" s="231" t="s">
        <v>1</v>
      </c>
      <c r="F239" s="232" t="s">
        <v>176</v>
      </c>
      <c r="G239" s="230"/>
      <c r="H239" s="233">
        <v>1</v>
      </c>
      <c r="I239" s="230"/>
      <c r="J239" s="230"/>
      <c r="K239" s="230"/>
      <c r="L239" s="234"/>
      <c r="M239" s="235"/>
      <c r="N239" s="236"/>
      <c r="O239" s="236"/>
      <c r="P239" s="236"/>
      <c r="Q239" s="236"/>
      <c r="R239" s="236"/>
      <c r="S239" s="236"/>
      <c r="T239" s="237"/>
      <c r="AT239" s="238" t="s">
        <v>173</v>
      </c>
      <c r="AU239" s="238" t="s">
        <v>94</v>
      </c>
      <c r="AV239" s="15" t="s">
        <v>171</v>
      </c>
      <c r="AW239" s="15" t="s">
        <v>29</v>
      </c>
      <c r="AX239" s="15" t="s">
        <v>81</v>
      </c>
      <c r="AY239" s="238" t="s">
        <v>165</v>
      </c>
    </row>
    <row r="240" spans="1:65" s="2" customFormat="1" ht="16.5" customHeight="1">
      <c r="A240" s="31"/>
      <c r="B240" s="32"/>
      <c r="C240" s="243" t="s">
        <v>406</v>
      </c>
      <c r="D240" s="243" t="s">
        <v>615</v>
      </c>
      <c r="E240" s="244" t="s">
        <v>1898</v>
      </c>
      <c r="F240" s="245" t="s">
        <v>1899</v>
      </c>
      <c r="G240" s="246" t="s">
        <v>289</v>
      </c>
      <c r="H240" s="247">
        <v>1</v>
      </c>
      <c r="I240" s="248">
        <v>32.130000000000003</v>
      </c>
      <c r="J240" s="248">
        <f>ROUND(I240*H240,2)</f>
        <v>32.130000000000003</v>
      </c>
      <c r="K240" s="249"/>
      <c r="L240" s="250"/>
      <c r="M240" s="251" t="s">
        <v>1</v>
      </c>
      <c r="N240" s="252" t="s">
        <v>39</v>
      </c>
      <c r="O240" s="205">
        <v>0</v>
      </c>
      <c r="P240" s="205">
        <f>O240*H240</f>
        <v>0</v>
      </c>
      <c r="Q240" s="205">
        <v>2E-3</v>
      </c>
      <c r="R240" s="205">
        <f>Q240*H240</f>
        <v>2E-3</v>
      </c>
      <c r="S240" s="205">
        <v>0</v>
      </c>
      <c r="T240" s="206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07" t="s">
        <v>358</v>
      </c>
      <c r="AT240" s="207" t="s">
        <v>615</v>
      </c>
      <c r="AU240" s="207" t="s">
        <v>94</v>
      </c>
      <c r="AY240" s="17" t="s">
        <v>165</v>
      </c>
      <c r="BE240" s="208">
        <f>IF(N240="základná",J240,0)</f>
        <v>0</v>
      </c>
      <c r="BF240" s="208">
        <f>IF(N240="znížená",J240,0)</f>
        <v>32.130000000000003</v>
      </c>
      <c r="BG240" s="208">
        <f>IF(N240="zákl. prenesená",J240,0)</f>
        <v>0</v>
      </c>
      <c r="BH240" s="208">
        <f>IF(N240="zníž. prenesená",J240,0)</f>
        <v>0</v>
      </c>
      <c r="BI240" s="208">
        <f>IF(N240="nulová",J240,0)</f>
        <v>0</v>
      </c>
      <c r="BJ240" s="17" t="s">
        <v>94</v>
      </c>
      <c r="BK240" s="208">
        <f>ROUND(I240*H240,2)</f>
        <v>32.130000000000003</v>
      </c>
      <c r="BL240" s="17" t="s">
        <v>257</v>
      </c>
      <c r="BM240" s="207" t="s">
        <v>1900</v>
      </c>
    </row>
    <row r="241" spans="1:65" s="2" customFormat="1" ht="24.2" customHeight="1">
      <c r="A241" s="31"/>
      <c r="B241" s="32"/>
      <c r="C241" s="196" t="s">
        <v>414</v>
      </c>
      <c r="D241" s="196" t="s">
        <v>167</v>
      </c>
      <c r="E241" s="197" t="s">
        <v>1901</v>
      </c>
      <c r="F241" s="198" t="s">
        <v>1902</v>
      </c>
      <c r="G241" s="199" t="s">
        <v>289</v>
      </c>
      <c r="H241" s="200">
        <v>1</v>
      </c>
      <c r="I241" s="201">
        <v>19.68</v>
      </c>
      <c r="J241" s="201">
        <f>ROUND(I241*H241,2)</f>
        <v>19.68</v>
      </c>
      <c r="K241" s="202"/>
      <c r="L241" s="36"/>
      <c r="M241" s="203" t="s">
        <v>1</v>
      </c>
      <c r="N241" s="204" t="s">
        <v>39</v>
      </c>
      <c r="O241" s="205">
        <v>0.61599999999999999</v>
      </c>
      <c r="P241" s="205">
        <f>O241*H241</f>
        <v>0.61599999999999999</v>
      </c>
      <c r="Q241" s="205">
        <v>6.3000000000000003E-4</v>
      </c>
      <c r="R241" s="205">
        <f>Q241*H241</f>
        <v>6.3000000000000003E-4</v>
      </c>
      <c r="S241" s="205">
        <v>0</v>
      </c>
      <c r="T241" s="206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07" t="s">
        <v>257</v>
      </c>
      <c r="AT241" s="207" t="s">
        <v>167</v>
      </c>
      <c r="AU241" s="207" t="s">
        <v>94</v>
      </c>
      <c r="AY241" s="17" t="s">
        <v>165</v>
      </c>
      <c r="BE241" s="208">
        <f>IF(N241="základná",J241,0)</f>
        <v>0</v>
      </c>
      <c r="BF241" s="208">
        <f>IF(N241="znížená",J241,0)</f>
        <v>19.68</v>
      </c>
      <c r="BG241" s="208">
        <f>IF(N241="zákl. prenesená",J241,0)</f>
        <v>0</v>
      </c>
      <c r="BH241" s="208">
        <f>IF(N241="zníž. prenesená",J241,0)</f>
        <v>0</v>
      </c>
      <c r="BI241" s="208">
        <f>IF(N241="nulová",J241,0)</f>
        <v>0</v>
      </c>
      <c r="BJ241" s="17" t="s">
        <v>94</v>
      </c>
      <c r="BK241" s="208">
        <f>ROUND(I241*H241,2)</f>
        <v>19.68</v>
      </c>
      <c r="BL241" s="17" t="s">
        <v>257</v>
      </c>
      <c r="BM241" s="207" t="s">
        <v>1903</v>
      </c>
    </row>
    <row r="242" spans="1:65" s="13" customFormat="1" ht="11.25">
      <c r="B242" s="209"/>
      <c r="C242" s="210"/>
      <c r="D242" s="211" t="s">
        <v>173</v>
      </c>
      <c r="E242" s="212" t="s">
        <v>1</v>
      </c>
      <c r="F242" s="213" t="s">
        <v>1904</v>
      </c>
      <c r="G242" s="210"/>
      <c r="H242" s="212" t="s">
        <v>1</v>
      </c>
      <c r="I242" s="210"/>
      <c r="J242" s="210"/>
      <c r="K242" s="210"/>
      <c r="L242" s="214"/>
      <c r="M242" s="215"/>
      <c r="N242" s="216"/>
      <c r="O242" s="216"/>
      <c r="P242" s="216"/>
      <c r="Q242" s="216"/>
      <c r="R242" s="216"/>
      <c r="S242" s="216"/>
      <c r="T242" s="217"/>
      <c r="AT242" s="218" t="s">
        <v>173</v>
      </c>
      <c r="AU242" s="218" t="s">
        <v>94</v>
      </c>
      <c r="AV242" s="13" t="s">
        <v>81</v>
      </c>
      <c r="AW242" s="13" t="s">
        <v>29</v>
      </c>
      <c r="AX242" s="13" t="s">
        <v>73</v>
      </c>
      <c r="AY242" s="218" t="s">
        <v>165</v>
      </c>
    </row>
    <row r="243" spans="1:65" s="14" customFormat="1" ht="11.25">
      <c r="B243" s="219"/>
      <c r="C243" s="220"/>
      <c r="D243" s="211" t="s">
        <v>173</v>
      </c>
      <c r="E243" s="221" t="s">
        <v>1</v>
      </c>
      <c r="F243" s="222" t="s">
        <v>81</v>
      </c>
      <c r="G243" s="220"/>
      <c r="H243" s="223">
        <v>1</v>
      </c>
      <c r="I243" s="220"/>
      <c r="J243" s="220"/>
      <c r="K243" s="220"/>
      <c r="L243" s="224"/>
      <c r="M243" s="225"/>
      <c r="N243" s="226"/>
      <c r="O243" s="226"/>
      <c r="P243" s="226"/>
      <c r="Q243" s="226"/>
      <c r="R243" s="226"/>
      <c r="S243" s="226"/>
      <c r="T243" s="227"/>
      <c r="AT243" s="228" t="s">
        <v>173</v>
      </c>
      <c r="AU243" s="228" t="s">
        <v>94</v>
      </c>
      <c r="AV243" s="14" t="s">
        <v>94</v>
      </c>
      <c r="AW243" s="14" t="s">
        <v>29</v>
      </c>
      <c r="AX243" s="14" t="s">
        <v>73</v>
      </c>
      <c r="AY243" s="228" t="s">
        <v>165</v>
      </c>
    </row>
    <row r="244" spans="1:65" s="15" customFormat="1" ht="11.25">
      <c r="B244" s="229"/>
      <c r="C244" s="230"/>
      <c r="D244" s="211" t="s">
        <v>173</v>
      </c>
      <c r="E244" s="231" t="s">
        <v>1</v>
      </c>
      <c r="F244" s="232" t="s">
        <v>176</v>
      </c>
      <c r="G244" s="230"/>
      <c r="H244" s="233">
        <v>1</v>
      </c>
      <c r="I244" s="230"/>
      <c r="J244" s="230"/>
      <c r="K244" s="230"/>
      <c r="L244" s="234"/>
      <c r="M244" s="235"/>
      <c r="N244" s="236"/>
      <c r="O244" s="236"/>
      <c r="P244" s="236"/>
      <c r="Q244" s="236"/>
      <c r="R244" s="236"/>
      <c r="S244" s="236"/>
      <c r="T244" s="237"/>
      <c r="AT244" s="238" t="s">
        <v>173</v>
      </c>
      <c r="AU244" s="238" t="s">
        <v>94</v>
      </c>
      <c r="AV244" s="15" t="s">
        <v>171</v>
      </c>
      <c r="AW244" s="15" t="s">
        <v>29</v>
      </c>
      <c r="AX244" s="15" t="s">
        <v>81</v>
      </c>
      <c r="AY244" s="238" t="s">
        <v>165</v>
      </c>
    </row>
    <row r="245" spans="1:65" s="2" customFormat="1" ht="16.5" customHeight="1">
      <c r="A245" s="31"/>
      <c r="B245" s="32"/>
      <c r="C245" s="243" t="s">
        <v>422</v>
      </c>
      <c r="D245" s="243" t="s">
        <v>615</v>
      </c>
      <c r="E245" s="244" t="s">
        <v>1905</v>
      </c>
      <c r="F245" s="245" t="s">
        <v>1906</v>
      </c>
      <c r="G245" s="246" t="s">
        <v>289</v>
      </c>
      <c r="H245" s="247">
        <v>1</v>
      </c>
      <c r="I245" s="248">
        <v>65.22</v>
      </c>
      <c r="J245" s="248">
        <f>ROUND(I245*H245,2)</f>
        <v>65.22</v>
      </c>
      <c r="K245" s="249"/>
      <c r="L245" s="250"/>
      <c r="M245" s="251" t="s">
        <v>1</v>
      </c>
      <c r="N245" s="252" t="s">
        <v>39</v>
      </c>
      <c r="O245" s="205">
        <v>0</v>
      </c>
      <c r="P245" s="205">
        <f>O245*H245</f>
        <v>0</v>
      </c>
      <c r="Q245" s="205">
        <v>3.1700000000000001E-3</v>
      </c>
      <c r="R245" s="205">
        <f>Q245*H245</f>
        <v>3.1700000000000001E-3</v>
      </c>
      <c r="S245" s="205">
        <v>0</v>
      </c>
      <c r="T245" s="206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07" t="s">
        <v>358</v>
      </c>
      <c r="AT245" s="207" t="s">
        <v>615</v>
      </c>
      <c r="AU245" s="207" t="s">
        <v>94</v>
      </c>
      <c r="AY245" s="17" t="s">
        <v>165</v>
      </c>
      <c r="BE245" s="208">
        <f>IF(N245="základná",J245,0)</f>
        <v>0</v>
      </c>
      <c r="BF245" s="208">
        <f>IF(N245="znížená",J245,0)</f>
        <v>65.22</v>
      </c>
      <c r="BG245" s="208">
        <f>IF(N245="zákl. prenesená",J245,0)</f>
        <v>0</v>
      </c>
      <c r="BH245" s="208">
        <f>IF(N245="zníž. prenesená",J245,0)</f>
        <v>0</v>
      </c>
      <c r="BI245" s="208">
        <f>IF(N245="nulová",J245,0)</f>
        <v>0</v>
      </c>
      <c r="BJ245" s="17" t="s">
        <v>94</v>
      </c>
      <c r="BK245" s="208">
        <f>ROUND(I245*H245,2)</f>
        <v>65.22</v>
      </c>
      <c r="BL245" s="17" t="s">
        <v>257</v>
      </c>
      <c r="BM245" s="207" t="s">
        <v>1907</v>
      </c>
    </row>
    <row r="246" spans="1:65" s="2" customFormat="1" ht="24.2" customHeight="1">
      <c r="A246" s="31"/>
      <c r="B246" s="32"/>
      <c r="C246" s="196" t="s">
        <v>428</v>
      </c>
      <c r="D246" s="196" t="s">
        <v>167</v>
      </c>
      <c r="E246" s="197" t="s">
        <v>1908</v>
      </c>
      <c r="F246" s="198" t="s">
        <v>1909</v>
      </c>
      <c r="G246" s="199" t="s">
        <v>289</v>
      </c>
      <c r="H246" s="200">
        <v>1</v>
      </c>
      <c r="I246" s="201">
        <v>13.6</v>
      </c>
      <c r="J246" s="201">
        <f>ROUND(I246*H246,2)</f>
        <v>13.6</v>
      </c>
      <c r="K246" s="202"/>
      <c r="L246" s="36"/>
      <c r="M246" s="203" t="s">
        <v>1</v>
      </c>
      <c r="N246" s="204" t="s">
        <v>39</v>
      </c>
      <c r="O246" s="205">
        <v>0.69399999999999995</v>
      </c>
      <c r="P246" s="205">
        <f>O246*H246</f>
        <v>0.69399999999999995</v>
      </c>
      <c r="Q246" s="205">
        <v>0</v>
      </c>
      <c r="R246" s="205">
        <f>Q246*H246</f>
        <v>0</v>
      </c>
      <c r="S246" s="205">
        <v>0</v>
      </c>
      <c r="T246" s="206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07" t="s">
        <v>257</v>
      </c>
      <c r="AT246" s="207" t="s">
        <v>167</v>
      </c>
      <c r="AU246" s="207" t="s">
        <v>94</v>
      </c>
      <c r="AY246" s="17" t="s">
        <v>165</v>
      </c>
      <c r="BE246" s="208">
        <f>IF(N246="základná",J246,0)</f>
        <v>0</v>
      </c>
      <c r="BF246" s="208">
        <f>IF(N246="znížená",J246,0)</f>
        <v>13.6</v>
      </c>
      <c r="BG246" s="208">
        <f>IF(N246="zákl. prenesená",J246,0)</f>
        <v>0</v>
      </c>
      <c r="BH246" s="208">
        <f>IF(N246="zníž. prenesená",J246,0)</f>
        <v>0</v>
      </c>
      <c r="BI246" s="208">
        <f>IF(N246="nulová",J246,0)</f>
        <v>0</v>
      </c>
      <c r="BJ246" s="17" t="s">
        <v>94</v>
      </c>
      <c r="BK246" s="208">
        <f>ROUND(I246*H246,2)</f>
        <v>13.6</v>
      </c>
      <c r="BL246" s="17" t="s">
        <v>257</v>
      </c>
      <c r="BM246" s="207" t="s">
        <v>1910</v>
      </c>
    </row>
    <row r="247" spans="1:65" s="13" customFormat="1" ht="11.25">
      <c r="B247" s="209"/>
      <c r="C247" s="210"/>
      <c r="D247" s="211" t="s">
        <v>173</v>
      </c>
      <c r="E247" s="212" t="s">
        <v>1</v>
      </c>
      <c r="F247" s="213" t="s">
        <v>1911</v>
      </c>
      <c r="G247" s="210"/>
      <c r="H247" s="212" t="s">
        <v>1</v>
      </c>
      <c r="I247" s="210"/>
      <c r="J247" s="210"/>
      <c r="K247" s="210"/>
      <c r="L247" s="214"/>
      <c r="M247" s="215"/>
      <c r="N247" s="216"/>
      <c r="O247" s="216"/>
      <c r="P247" s="216"/>
      <c r="Q247" s="216"/>
      <c r="R247" s="216"/>
      <c r="S247" s="216"/>
      <c r="T247" s="217"/>
      <c r="AT247" s="218" t="s">
        <v>173</v>
      </c>
      <c r="AU247" s="218" t="s">
        <v>94</v>
      </c>
      <c r="AV247" s="13" t="s">
        <v>81</v>
      </c>
      <c r="AW247" s="13" t="s">
        <v>29</v>
      </c>
      <c r="AX247" s="13" t="s">
        <v>73</v>
      </c>
      <c r="AY247" s="218" t="s">
        <v>165</v>
      </c>
    </row>
    <row r="248" spans="1:65" s="14" customFormat="1" ht="11.25">
      <c r="B248" s="219"/>
      <c r="C248" s="220"/>
      <c r="D248" s="211" t="s">
        <v>173</v>
      </c>
      <c r="E248" s="221" t="s">
        <v>1</v>
      </c>
      <c r="F248" s="222" t="s">
        <v>81</v>
      </c>
      <c r="G248" s="220"/>
      <c r="H248" s="223">
        <v>1</v>
      </c>
      <c r="I248" s="220"/>
      <c r="J248" s="220"/>
      <c r="K248" s="220"/>
      <c r="L248" s="224"/>
      <c r="M248" s="225"/>
      <c r="N248" s="226"/>
      <c r="O248" s="226"/>
      <c r="P248" s="226"/>
      <c r="Q248" s="226"/>
      <c r="R248" s="226"/>
      <c r="S248" s="226"/>
      <c r="T248" s="227"/>
      <c r="AT248" s="228" t="s">
        <v>173</v>
      </c>
      <c r="AU248" s="228" t="s">
        <v>94</v>
      </c>
      <c r="AV248" s="14" t="s">
        <v>94</v>
      </c>
      <c r="AW248" s="14" t="s">
        <v>29</v>
      </c>
      <c r="AX248" s="14" t="s">
        <v>73</v>
      </c>
      <c r="AY248" s="228" t="s">
        <v>165</v>
      </c>
    </row>
    <row r="249" spans="1:65" s="15" customFormat="1" ht="11.25">
      <c r="B249" s="229"/>
      <c r="C249" s="230"/>
      <c r="D249" s="211" t="s">
        <v>173</v>
      </c>
      <c r="E249" s="231" t="s">
        <v>1</v>
      </c>
      <c r="F249" s="232" t="s">
        <v>176</v>
      </c>
      <c r="G249" s="230"/>
      <c r="H249" s="233">
        <v>1</v>
      </c>
      <c r="I249" s="230"/>
      <c r="J249" s="230"/>
      <c r="K249" s="230"/>
      <c r="L249" s="234"/>
      <c r="M249" s="235"/>
      <c r="N249" s="236"/>
      <c r="O249" s="236"/>
      <c r="P249" s="236"/>
      <c r="Q249" s="236"/>
      <c r="R249" s="236"/>
      <c r="S249" s="236"/>
      <c r="T249" s="237"/>
      <c r="AT249" s="238" t="s">
        <v>173</v>
      </c>
      <c r="AU249" s="238" t="s">
        <v>94</v>
      </c>
      <c r="AV249" s="15" t="s">
        <v>171</v>
      </c>
      <c r="AW249" s="15" t="s">
        <v>29</v>
      </c>
      <c r="AX249" s="15" t="s">
        <v>81</v>
      </c>
      <c r="AY249" s="238" t="s">
        <v>165</v>
      </c>
    </row>
    <row r="250" spans="1:65" s="2" customFormat="1" ht="24.2" customHeight="1">
      <c r="A250" s="31"/>
      <c r="B250" s="32"/>
      <c r="C250" s="243" t="s">
        <v>432</v>
      </c>
      <c r="D250" s="243" t="s">
        <v>615</v>
      </c>
      <c r="E250" s="244" t="s">
        <v>1912</v>
      </c>
      <c r="F250" s="245" t="s">
        <v>1913</v>
      </c>
      <c r="G250" s="246" t="s">
        <v>289</v>
      </c>
      <c r="H250" s="247">
        <v>1</v>
      </c>
      <c r="I250" s="248">
        <v>1240.18</v>
      </c>
      <c r="J250" s="248">
        <f t="shared" ref="J250:J255" si="0">ROUND(I250*H250,2)</f>
        <v>1240.18</v>
      </c>
      <c r="K250" s="249"/>
      <c r="L250" s="250"/>
      <c r="M250" s="251" t="s">
        <v>1</v>
      </c>
      <c r="N250" s="252" t="s">
        <v>39</v>
      </c>
      <c r="O250" s="205">
        <v>0</v>
      </c>
      <c r="P250" s="205">
        <f t="shared" ref="P250:P255" si="1">O250*H250</f>
        <v>0</v>
      </c>
      <c r="Q250" s="205">
        <v>2.5899999999999999E-3</v>
      </c>
      <c r="R250" s="205">
        <f t="shared" ref="R250:R255" si="2">Q250*H250</f>
        <v>2.5899999999999999E-3</v>
      </c>
      <c r="S250" s="205">
        <v>0</v>
      </c>
      <c r="T250" s="206">
        <f t="shared" ref="T250:T255" si="3"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07" t="s">
        <v>358</v>
      </c>
      <c r="AT250" s="207" t="s">
        <v>615</v>
      </c>
      <c r="AU250" s="207" t="s">
        <v>94</v>
      </c>
      <c r="AY250" s="17" t="s">
        <v>165</v>
      </c>
      <c r="BE250" s="208">
        <f t="shared" ref="BE250:BE255" si="4">IF(N250="základná",J250,0)</f>
        <v>0</v>
      </c>
      <c r="BF250" s="208">
        <f t="shared" ref="BF250:BF255" si="5">IF(N250="znížená",J250,0)</f>
        <v>1240.18</v>
      </c>
      <c r="BG250" s="208">
        <f t="shared" ref="BG250:BG255" si="6">IF(N250="zákl. prenesená",J250,0)</f>
        <v>0</v>
      </c>
      <c r="BH250" s="208">
        <f t="shared" ref="BH250:BH255" si="7">IF(N250="zníž. prenesená",J250,0)</f>
        <v>0</v>
      </c>
      <c r="BI250" s="208">
        <f t="shared" ref="BI250:BI255" si="8">IF(N250="nulová",J250,0)</f>
        <v>0</v>
      </c>
      <c r="BJ250" s="17" t="s">
        <v>94</v>
      </c>
      <c r="BK250" s="208">
        <f t="shared" ref="BK250:BK255" si="9">ROUND(I250*H250,2)</f>
        <v>1240.18</v>
      </c>
      <c r="BL250" s="17" t="s">
        <v>257</v>
      </c>
      <c r="BM250" s="207" t="s">
        <v>1914</v>
      </c>
    </row>
    <row r="251" spans="1:65" s="2" customFormat="1" ht="24.2" customHeight="1">
      <c r="A251" s="31"/>
      <c r="B251" s="32"/>
      <c r="C251" s="196" t="s">
        <v>436</v>
      </c>
      <c r="D251" s="196" t="s">
        <v>167</v>
      </c>
      <c r="E251" s="197" t="s">
        <v>1915</v>
      </c>
      <c r="F251" s="198" t="s">
        <v>1916</v>
      </c>
      <c r="G251" s="199" t="s">
        <v>289</v>
      </c>
      <c r="H251" s="200">
        <v>1</v>
      </c>
      <c r="I251" s="201">
        <v>62.99</v>
      </c>
      <c r="J251" s="201">
        <f t="shared" si="0"/>
        <v>62.99</v>
      </c>
      <c r="K251" s="202"/>
      <c r="L251" s="36"/>
      <c r="M251" s="203" t="s">
        <v>1</v>
      </c>
      <c r="N251" s="204" t="s">
        <v>39</v>
      </c>
      <c r="O251" s="205">
        <v>2.64595</v>
      </c>
      <c r="P251" s="205">
        <f t="shared" si="1"/>
        <v>2.64595</v>
      </c>
      <c r="Q251" s="205">
        <v>1.0632E-3</v>
      </c>
      <c r="R251" s="205">
        <f t="shared" si="2"/>
        <v>1.0632E-3</v>
      </c>
      <c r="S251" s="205">
        <v>0</v>
      </c>
      <c r="T251" s="206">
        <f t="shared" si="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207" t="s">
        <v>257</v>
      </c>
      <c r="AT251" s="207" t="s">
        <v>167</v>
      </c>
      <c r="AU251" s="207" t="s">
        <v>94</v>
      </c>
      <c r="AY251" s="17" t="s">
        <v>165</v>
      </c>
      <c r="BE251" s="208">
        <f t="shared" si="4"/>
        <v>0</v>
      </c>
      <c r="BF251" s="208">
        <f t="shared" si="5"/>
        <v>62.99</v>
      </c>
      <c r="BG251" s="208">
        <f t="shared" si="6"/>
        <v>0</v>
      </c>
      <c r="BH251" s="208">
        <f t="shared" si="7"/>
        <v>0</v>
      </c>
      <c r="BI251" s="208">
        <f t="shared" si="8"/>
        <v>0</v>
      </c>
      <c r="BJ251" s="17" t="s">
        <v>94</v>
      </c>
      <c r="BK251" s="208">
        <f t="shared" si="9"/>
        <v>62.99</v>
      </c>
      <c r="BL251" s="17" t="s">
        <v>257</v>
      </c>
      <c r="BM251" s="207" t="s">
        <v>1917</v>
      </c>
    </row>
    <row r="252" spans="1:65" s="2" customFormat="1" ht="33" customHeight="1">
      <c r="A252" s="31"/>
      <c r="B252" s="32"/>
      <c r="C252" s="243" t="s">
        <v>442</v>
      </c>
      <c r="D252" s="243" t="s">
        <v>615</v>
      </c>
      <c r="E252" s="244" t="s">
        <v>1918</v>
      </c>
      <c r="F252" s="245" t="s">
        <v>1919</v>
      </c>
      <c r="G252" s="246" t="s">
        <v>289</v>
      </c>
      <c r="H252" s="247">
        <v>1</v>
      </c>
      <c r="I252" s="248">
        <v>777.77</v>
      </c>
      <c r="J252" s="248">
        <f t="shared" si="0"/>
        <v>777.77</v>
      </c>
      <c r="K252" s="249"/>
      <c r="L252" s="250"/>
      <c r="M252" s="251" t="s">
        <v>1</v>
      </c>
      <c r="N252" s="252" t="s">
        <v>39</v>
      </c>
      <c r="O252" s="205">
        <v>0</v>
      </c>
      <c r="P252" s="205">
        <f t="shared" si="1"/>
        <v>0</v>
      </c>
      <c r="Q252" s="205">
        <v>5.6300000000000003E-2</v>
      </c>
      <c r="R252" s="205">
        <f t="shared" si="2"/>
        <v>5.6300000000000003E-2</v>
      </c>
      <c r="S252" s="205">
        <v>0</v>
      </c>
      <c r="T252" s="206">
        <f t="shared" si="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207" t="s">
        <v>358</v>
      </c>
      <c r="AT252" s="207" t="s">
        <v>615</v>
      </c>
      <c r="AU252" s="207" t="s">
        <v>94</v>
      </c>
      <c r="AY252" s="17" t="s">
        <v>165</v>
      </c>
      <c r="BE252" s="208">
        <f t="shared" si="4"/>
        <v>0</v>
      </c>
      <c r="BF252" s="208">
        <f t="shared" si="5"/>
        <v>777.77</v>
      </c>
      <c r="BG252" s="208">
        <f t="shared" si="6"/>
        <v>0</v>
      </c>
      <c r="BH252" s="208">
        <f t="shared" si="7"/>
        <v>0</v>
      </c>
      <c r="BI252" s="208">
        <f t="shared" si="8"/>
        <v>0</v>
      </c>
      <c r="BJ252" s="17" t="s">
        <v>94</v>
      </c>
      <c r="BK252" s="208">
        <f t="shared" si="9"/>
        <v>777.77</v>
      </c>
      <c r="BL252" s="17" t="s">
        <v>257</v>
      </c>
      <c r="BM252" s="207" t="s">
        <v>1920</v>
      </c>
    </row>
    <row r="253" spans="1:65" s="2" customFormat="1" ht="24.2" customHeight="1">
      <c r="A253" s="31"/>
      <c r="B253" s="32"/>
      <c r="C253" s="196" t="s">
        <v>446</v>
      </c>
      <c r="D253" s="196" t="s">
        <v>167</v>
      </c>
      <c r="E253" s="197" t="s">
        <v>1921</v>
      </c>
      <c r="F253" s="198" t="s">
        <v>1922</v>
      </c>
      <c r="G253" s="199" t="s">
        <v>289</v>
      </c>
      <c r="H253" s="200">
        <v>1</v>
      </c>
      <c r="I253" s="201">
        <v>14.89</v>
      </c>
      <c r="J253" s="201">
        <f t="shared" si="0"/>
        <v>14.89</v>
      </c>
      <c r="K253" s="202"/>
      <c r="L253" s="36"/>
      <c r="M253" s="203" t="s">
        <v>1</v>
      </c>
      <c r="N253" s="204" t="s">
        <v>39</v>
      </c>
      <c r="O253" s="205">
        <v>0.59531999999999996</v>
      </c>
      <c r="P253" s="205">
        <f t="shared" si="1"/>
        <v>0.59531999999999996</v>
      </c>
      <c r="Q253" s="205">
        <v>2.7999999999999998E-4</v>
      </c>
      <c r="R253" s="205">
        <f t="shared" si="2"/>
        <v>2.7999999999999998E-4</v>
      </c>
      <c r="S253" s="205">
        <v>0</v>
      </c>
      <c r="T253" s="206">
        <f t="shared" si="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07" t="s">
        <v>257</v>
      </c>
      <c r="AT253" s="207" t="s">
        <v>167</v>
      </c>
      <c r="AU253" s="207" t="s">
        <v>94</v>
      </c>
      <c r="AY253" s="17" t="s">
        <v>165</v>
      </c>
      <c r="BE253" s="208">
        <f t="shared" si="4"/>
        <v>0</v>
      </c>
      <c r="BF253" s="208">
        <f t="shared" si="5"/>
        <v>14.89</v>
      </c>
      <c r="BG253" s="208">
        <f t="shared" si="6"/>
        <v>0</v>
      </c>
      <c r="BH253" s="208">
        <f t="shared" si="7"/>
        <v>0</v>
      </c>
      <c r="BI253" s="208">
        <f t="shared" si="8"/>
        <v>0</v>
      </c>
      <c r="BJ253" s="17" t="s">
        <v>94</v>
      </c>
      <c r="BK253" s="208">
        <f t="shared" si="9"/>
        <v>14.89</v>
      </c>
      <c r="BL253" s="17" t="s">
        <v>257</v>
      </c>
      <c r="BM253" s="207" t="s">
        <v>1923</v>
      </c>
    </row>
    <row r="254" spans="1:65" s="2" customFormat="1" ht="33" customHeight="1">
      <c r="A254" s="31"/>
      <c r="B254" s="32"/>
      <c r="C254" s="243" t="s">
        <v>452</v>
      </c>
      <c r="D254" s="243" t="s">
        <v>615</v>
      </c>
      <c r="E254" s="244" t="s">
        <v>1924</v>
      </c>
      <c r="F254" s="245" t="s">
        <v>1925</v>
      </c>
      <c r="G254" s="246" t="s">
        <v>289</v>
      </c>
      <c r="H254" s="247">
        <v>1</v>
      </c>
      <c r="I254" s="248">
        <v>172.08</v>
      </c>
      <c r="J254" s="248">
        <f t="shared" si="0"/>
        <v>172.08</v>
      </c>
      <c r="K254" s="249"/>
      <c r="L254" s="250"/>
      <c r="M254" s="251" t="s">
        <v>1</v>
      </c>
      <c r="N254" s="252" t="s">
        <v>39</v>
      </c>
      <c r="O254" s="205">
        <v>0</v>
      </c>
      <c r="P254" s="205">
        <f t="shared" si="1"/>
        <v>0</v>
      </c>
      <c r="Q254" s="205">
        <v>8.9999999999999993E-3</v>
      </c>
      <c r="R254" s="205">
        <f t="shared" si="2"/>
        <v>8.9999999999999993E-3</v>
      </c>
      <c r="S254" s="205">
        <v>0</v>
      </c>
      <c r="T254" s="206">
        <f t="shared" si="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207" t="s">
        <v>358</v>
      </c>
      <c r="AT254" s="207" t="s">
        <v>615</v>
      </c>
      <c r="AU254" s="207" t="s">
        <v>94</v>
      </c>
      <c r="AY254" s="17" t="s">
        <v>165</v>
      </c>
      <c r="BE254" s="208">
        <f t="shared" si="4"/>
        <v>0</v>
      </c>
      <c r="BF254" s="208">
        <f t="shared" si="5"/>
        <v>172.08</v>
      </c>
      <c r="BG254" s="208">
        <f t="shared" si="6"/>
        <v>0</v>
      </c>
      <c r="BH254" s="208">
        <f t="shared" si="7"/>
        <v>0</v>
      </c>
      <c r="BI254" s="208">
        <f t="shared" si="8"/>
        <v>0</v>
      </c>
      <c r="BJ254" s="17" t="s">
        <v>94</v>
      </c>
      <c r="BK254" s="208">
        <f t="shared" si="9"/>
        <v>172.08</v>
      </c>
      <c r="BL254" s="17" t="s">
        <v>257</v>
      </c>
      <c r="BM254" s="207" t="s">
        <v>1926</v>
      </c>
    </row>
    <row r="255" spans="1:65" s="2" customFormat="1" ht="16.5" customHeight="1">
      <c r="A255" s="31"/>
      <c r="B255" s="32"/>
      <c r="C255" s="196" t="s">
        <v>458</v>
      </c>
      <c r="D255" s="196" t="s">
        <v>167</v>
      </c>
      <c r="E255" s="197" t="s">
        <v>1927</v>
      </c>
      <c r="F255" s="198" t="s">
        <v>1928</v>
      </c>
      <c r="G255" s="199" t="s">
        <v>289</v>
      </c>
      <c r="H255" s="200">
        <v>6</v>
      </c>
      <c r="I255" s="201">
        <v>5.81</v>
      </c>
      <c r="J255" s="201">
        <f t="shared" si="0"/>
        <v>34.86</v>
      </c>
      <c r="K255" s="202"/>
      <c r="L255" s="36"/>
      <c r="M255" s="203" t="s">
        <v>1</v>
      </c>
      <c r="N255" s="204" t="s">
        <v>39</v>
      </c>
      <c r="O255" s="205">
        <v>0.16600000000000001</v>
      </c>
      <c r="P255" s="205">
        <f t="shared" si="1"/>
        <v>0.996</v>
      </c>
      <c r="Q255" s="205">
        <v>8.0000000000000007E-5</v>
      </c>
      <c r="R255" s="205">
        <f t="shared" si="2"/>
        <v>4.8000000000000007E-4</v>
      </c>
      <c r="S255" s="205">
        <v>0</v>
      </c>
      <c r="T255" s="206">
        <f t="shared" si="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07" t="s">
        <v>257</v>
      </c>
      <c r="AT255" s="207" t="s">
        <v>167</v>
      </c>
      <c r="AU255" s="207" t="s">
        <v>94</v>
      </c>
      <c r="AY255" s="17" t="s">
        <v>165</v>
      </c>
      <c r="BE255" s="208">
        <f t="shared" si="4"/>
        <v>0</v>
      </c>
      <c r="BF255" s="208">
        <f t="shared" si="5"/>
        <v>34.86</v>
      </c>
      <c r="BG255" s="208">
        <f t="shared" si="6"/>
        <v>0</v>
      </c>
      <c r="BH255" s="208">
        <f t="shared" si="7"/>
        <v>0</v>
      </c>
      <c r="BI255" s="208">
        <f t="shared" si="8"/>
        <v>0</v>
      </c>
      <c r="BJ255" s="17" t="s">
        <v>94</v>
      </c>
      <c r="BK255" s="208">
        <f t="shared" si="9"/>
        <v>34.86</v>
      </c>
      <c r="BL255" s="17" t="s">
        <v>257</v>
      </c>
      <c r="BM255" s="207" t="s">
        <v>1929</v>
      </c>
    </row>
    <row r="256" spans="1:65" s="13" customFormat="1" ht="11.25">
      <c r="B256" s="209"/>
      <c r="C256" s="210"/>
      <c r="D256" s="211" t="s">
        <v>173</v>
      </c>
      <c r="E256" s="212" t="s">
        <v>1</v>
      </c>
      <c r="F256" s="213" t="s">
        <v>1930</v>
      </c>
      <c r="G256" s="210"/>
      <c r="H256" s="212" t="s">
        <v>1</v>
      </c>
      <c r="I256" s="210"/>
      <c r="J256" s="210"/>
      <c r="K256" s="210"/>
      <c r="L256" s="214"/>
      <c r="M256" s="215"/>
      <c r="N256" s="216"/>
      <c r="O256" s="216"/>
      <c r="P256" s="216"/>
      <c r="Q256" s="216"/>
      <c r="R256" s="216"/>
      <c r="S256" s="216"/>
      <c r="T256" s="217"/>
      <c r="AT256" s="218" t="s">
        <v>173</v>
      </c>
      <c r="AU256" s="218" t="s">
        <v>94</v>
      </c>
      <c r="AV256" s="13" t="s">
        <v>81</v>
      </c>
      <c r="AW256" s="13" t="s">
        <v>29</v>
      </c>
      <c r="AX256" s="13" t="s">
        <v>73</v>
      </c>
      <c r="AY256" s="218" t="s">
        <v>165</v>
      </c>
    </row>
    <row r="257" spans="1:65" s="14" customFormat="1" ht="11.25">
      <c r="B257" s="219"/>
      <c r="C257" s="220"/>
      <c r="D257" s="211" t="s">
        <v>173</v>
      </c>
      <c r="E257" s="221" t="s">
        <v>1</v>
      </c>
      <c r="F257" s="222" t="s">
        <v>427</v>
      </c>
      <c r="G257" s="220"/>
      <c r="H257" s="223">
        <v>4</v>
      </c>
      <c r="I257" s="220"/>
      <c r="J257" s="220"/>
      <c r="K257" s="220"/>
      <c r="L257" s="224"/>
      <c r="M257" s="225"/>
      <c r="N257" s="226"/>
      <c r="O257" s="226"/>
      <c r="P257" s="226"/>
      <c r="Q257" s="226"/>
      <c r="R257" s="226"/>
      <c r="S257" s="226"/>
      <c r="T257" s="227"/>
      <c r="AT257" s="228" t="s">
        <v>173</v>
      </c>
      <c r="AU257" s="228" t="s">
        <v>94</v>
      </c>
      <c r="AV257" s="14" t="s">
        <v>94</v>
      </c>
      <c r="AW257" s="14" t="s">
        <v>29</v>
      </c>
      <c r="AX257" s="14" t="s">
        <v>73</v>
      </c>
      <c r="AY257" s="228" t="s">
        <v>165</v>
      </c>
    </row>
    <row r="258" spans="1:65" s="13" customFormat="1" ht="11.25">
      <c r="B258" s="209"/>
      <c r="C258" s="210"/>
      <c r="D258" s="211" t="s">
        <v>173</v>
      </c>
      <c r="E258" s="212" t="s">
        <v>1</v>
      </c>
      <c r="F258" s="213" t="s">
        <v>1890</v>
      </c>
      <c r="G258" s="210"/>
      <c r="H258" s="212" t="s">
        <v>1</v>
      </c>
      <c r="I258" s="210"/>
      <c r="J258" s="210"/>
      <c r="K258" s="210"/>
      <c r="L258" s="214"/>
      <c r="M258" s="215"/>
      <c r="N258" s="216"/>
      <c r="O258" s="216"/>
      <c r="P258" s="216"/>
      <c r="Q258" s="216"/>
      <c r="R258" s="216"/>
      <c r="S258" s="216"/>
      <c r="T258" s="217"/>
      <c r="AT258" s="218" t="s">
        <v>173</v>
      </c>
      <c r="AU258" s="218" t="s">
        <v>94</v>
      </c>
      <c r="AV258" s="13" t="s">
        <v>81</v>
      </c>
      <c r="AW258" s="13" t="s">
        <v>29</v>
      </c>
      <c r="AX258" s="13" t="s">
        <v>73</v>
      </c>
      <c r="AY258" s="218" t="s">
        <v>165</v>
      </c>
    </row>
    <row r="259" spans="1:65" s="14" customFormat="1" ht="11.25">
      <c r="B259" s="219"/>
      <c r="C259" s="220"/>
      <c r="D259" s="211" t="s">
        <v>173</v>
      </c>
      <c r="E259" s="221" t="s">
        <v>1</v>
      </c>
      <c r="F259" s="222" t="s">
        <v>94</v>
      </c>
      <c r="G259" s="220"/>
      <c r="H259" s="223">
        <v>2</v>
      </c>
      <c r="I259" s="220"/>
      <c r="J259" s="220"/>
      <c r="K259" s="220"/>
      <c r="L259" s="224"/>
      <c r="M259" s="225"/>
      <c r="N259" s="226"/>
      <c r="O259" s="226"/>
      <c r="P259" s="226"/>
      <c r="Q259" s="226"/>
      <c r="R259" s="226"/>
      <c r="S259" s="226"/>
      <c r="T259" s="227"/>
      <c r="AT259" s="228" t="s">
        <v>173</v>
      </c>
      <c r="AU259" s="228" t="s">
        <v>94</v>
      </c>
      <c r="AV259" s="14" t="s">
        <v>94</v>
      </c>
      <c r="AW259" s="14" t="s">
        <v>29</v>
      </c>
      <c r="AX259" s="14" t="s">
        <v>73</v>
      </c>
      <c r="AY259" s="228" t="s">
        <v>165</v>
      </c>
    </row>
    <row r="260" spans="1:65" s="15" customFormat="1" ht="11.25">
      <c r="B260" s="229"/>
      <c r="C260" s="230"/>
      <c r="D260" s="211" t="s">
        <v>173</v>
      </c>
      <c r="E260" s="231" t="s">
        <v>1</v>
      </c>
      <c r="F260" s="232" t="s">
        <v>176</v>
      </c>
      <c r="G260" s="230"/>
      <c r="H260" s="233">
        <v>6</v>
      </c>
      <c r="I260" s="230"/>
      <c r="J260" s="230"/>
      <c r="K260" s="230"/>
      <c r="L260" s="234"/>
      <c r="M260" s="235"/>
      <c r="N260" s="236"/>
      <c r="O260" s="236"/>
      <c r="P260" s="236"/>
      <c r="Q260" s="236"/>
      <c r="R260" s="236"/>
      <c r="S260" s="236"/>
      <c r="T260" s="237"/>
      <c r="AT260" s="238" t="s">
        <v>173</v>
      </c>
      <c r="AU260" s="238" t="s">
        <v>94</v>
      </c>
      <c r="AV260" s="15" t="s">
        <v>171</v>
      </c>
      <c r="AW260" s="15" t="s">
        <v>29</v>
      </c>
      <c r="AX260" s="15" t="s">
        <v>81</v>
      </c>
      <c r="AY260" s="238" t="s">
        <v>165</v>
      </c>
    </row>
    <row r="261" spans="1:65" s="2" customFormat="1" ht="16.5" customHeight="1">
      <c r="A261" s="31"/>
      <c r="B261" s="32"/>
      <c r="C261" s="243" t="s">
        <v>463</v>
      </c>
      <c r="D261" s="243" t="s">
        <v>615</v>
      </c>
      <c r="E261" s="244" t="s">
        <v>1931</v>
      </c>
      <c r="F261" s="245" t="s">
        <v>1932</v>
      </c>
      <c r="G261" s="246" t="s">
        <v>289</v>
      </c>
      <c r="H261" s="247">
        <v>6</v>
      </c>
      <c r="I261" s="248">
        <v>7.11</v>
      </c>
      <c r="J261" s="248">
        <f>ROUND(I261*H261,2)</f>
        <v>42.66</v>
      </c>
      <c r="K261" s="249"/>
      <c r="L261" s="250"/>
      <c r="M261" s="251" t="s">
        <v>1</v>
      </c>
      <c r="N261" s="252" t="s">
        <v>39</v>
      </c>
      <c r="O261" s="205">
        <v>0</v>
      </c>
      <c r="P261" s="205">
        <f>O261*H261</f>
        <v>0</v>
      </c>
      <c r="Q261" s="205">
        <v>5.0000000000000002E-5</v>
      </c>
      <c r="R261" s="205">
        <f>Q261*H261</f>
        <v>3.0000000000000003E-4</v>
      </c>
      <c r="S261" s="205">
        <v>0</v>
      </c>
      <c r="T261" s="206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07" t="s">
        <v>358</v>
      </c>
      <c r="AT261" s="207" t="s">
        <v>615</v>
      </c>
      <c r="AU261" s="207" t="s">
        <v>94</v>
      </c>
      <c r="AY261" s="17" t="s">
        <v>165</v>
      </c>
      <c r="BE261" s="208">
        <f>IF(N261="základná",J261,0)</f>
        <v>0</v>
      </c>
      <c r="BF261" s="208">
        <f>IF(N261="znížená",J261,0)</f>
        <v>42.66</v>
      </c>
      <c r="BG261" s="208">
        <f>IF(N261="zákl. prenesená",J261,0)</f>
        <v>0</v>
      </c>
      <c r="BH261" s="208">
        <f>IF(N261="zníž. prenesená",J261,0)</f>
        <v>0</v>
      </c>
      <c r="BI261" s="208">
        <f>IF(N261="nulová",J261,0)</f>
        <v>0</v>
      </c>
      <c r="BJ261" s="17" t="s">
        <v>94</v>
      </c>
      <c r="BK261" s="208">
        <f>ROUND(I261*H261,2)</f>
        <v>42.66</v>
      </c>
      <c r="BL261" s="17" t="s">
        <v>257</v>
      </c>
      <c r="BM261" s="207" t="s">
        <v>1933</v>
      </c>
    </row>
    <row r="262" spans="1:65" s="2" customFormat="1" ht="16.5" customHeight="1">
      <c r="A262" s="31"/>
      <c r="B262" s="32"/>
      <c r="C262" s="196" t="s">
        <v>467</v>
      </c>
      <c r="D262" s="196" t="s">
        <v>167</v>
      </c>
      <c r="E262" s="197" t="s">
        <v>1934</v>
      </c>
      <c r="F262" s="198" t="s">
        <v>1935</v>
      </c>
      <c r="G262" s="199" t="s">
        <v>289</v>
      </c>
      <c r="H262" s="200">
        <v>1</v>
      </c>
      <c r="I262" s="201">
        <v>8.99</v>
      </c>
      <c r="J262" s="201">
        <f>ROUND(I262*H262,2)</f>
        <v>8.99</v>
      </c>
      <c r="K262" s="202"/>
      <c r="L262" s="36"/>
      <c r="M262" s="203" t="s">
        <v>1</v>
      </c>
      <c r="N262" s="204" t="s">
        <v>39</v>
      </c>
      <c r="O262" s="205">
        <v>0.23499999999999999</v>
      </c>
      <c r="P262" s="205">
        <f>O262*H262</f>
        <v>0.23499999999999999</v>
      </c>
      <c r="Q262" s="205">
        <v>1.2E-4</v>
      </c>
      <c r="R262" s="205">
        <f>Q262*H262</f>
        <v>1.2E-4</v>
      </c>
      <c r="S262" s="205">
        <v>0</v>
      </c>
      <c r="T262" s="206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207" t="s">
        <v>257</v>
      </c>
      <c r="AT262" s="207" t="s">
        <v>167</v>
      </c>
      <c r="AU262" s="207" t="s">
        <v>94</v>
      </c>
      <c r="AY262" s="17" t="s">
        <v>165</v>
      </c>
      <c r="BE262" s="208">
        <f>IF(N262="základná",J262,0)</f>
        <v>0</v>
      </c>
      <c r="BF262" s="208">
        <f>IF(N262="znížená",J262,0)</f>
        <v>8.99</v>
      </c>
      <c r="BG262" s="208">
        <f>IF(N262="zákl. prenesená",J262,0)</f>
        <v>0</v>
      </c>
      <c r="BH262" s="208">
        <f>IF(N262="zníž. prenesená",J262,0)</f>
        <v>0</v>
      </c>
      <c r="BI262" s="208">
        <f>IF(N262="nulová",J262,0)</f>
        <v>0</v>
      </c>
      <c r="BJ262" s="17" t="s">
        <v>94</v>
      </c>
      <c r="BK262" s="208">
        <f>ROUND(I262*H262,2)</f>
        <v>8.99</v>
      </c>
      <c r="BL262" s="17" t="s">
        <v>257</v>
      </c>
      <c r="BM262" s="207" t="s">
        <v>1936</v>
      </c>
    </row>
    <row r="263" spans="1:65" s="13" customFormat="1" ht="11.25">
      <c r="B263" s="209"/>
      <c r="C263" s="210"/>
      <c r="D263" s="211" t="s">
        <v>173</v>
      </c>
      <c r="E263" s="212" t="s">
        <v>1</v>
      </c>
      <c r="F263" s="213" t="s">
        <v>1937</v>
      </c>
      <c r="G263" s="210"/>
      <c r="H263" s="212" t="s">
        <v>1</v>
      </c>
      <c r="I263" s="210"/>
      <c r="J263" s="210"/>
      <c r="K263" s="210"/>
      <c r="L263" s="214"/>
      <c r="M263" s="215"/>
      <c r="N263" s="216"/>
      <c r="O263" s="216"/>
      <c r="P263" s="216"/>
      <c r="Q263" s="216"/>
      <c r="R263" s="216"/>
      <c r="S263" s="216"/>
      <c r="T263" s="217"/>
      <c r="AT263" s="218" t="s">
        <v>173</v>
      </c>
      <c r="AU263" s="218" t="s">
        <v>94</v>
      </c>
      <c r="AV263" s="13" t="s">
        <v>81</v>
      </c>
      <c r="AW263" s="13" t="s">
        <v>29</v>
      </c>
      <c r="AX263" s="13" t="s">
        <v>73</v>
      </c>
      <c r="AY263" s="218" t="s">
        <v>165</v>
      </c>
    </row>
    <row r="264" spans="1:65" s="14" customFormat="1" ht="11.25">
      <c r="B264" s="219"/>
      <c r="C264" s="220"/>
      <c r="D264" s="211" t="s">
        <v>173</v>
      </c>
      <c r="E264" s="221" t="s">
        <v>1</v>
      </c>
      <c r="F264" s="222" t="s">
        <v>81</v>
      </c>
      <c r="G264" s="220"/>
      <c r="H264" s="223">
        <v>1</v>
      </c>
      <c r="I264" s="220"/>
      <c r="J264" s="220"/>
      <c r="K264" s="220"/>
      <c r="L264" s="224"/>
      <c r="M264" s="225"/>
      <c r="N264" s="226"/>
      <c r="O264" s="226"/>
      <c r="P264" s="226"/>
      <c r="Q264" s="226"/>
      <c r="R264" s="226"/>
      <c r="S264" s="226"/>
      <c r="T264" s="227"/>
      <c r="AT264" s="228" t="s">
        <v>173</v>
      </c>
      <c r="AU264" s="228" t="s">
        <v>94</v>
      </c>
      <c r="AV264" s="14" t="s">
        <v>94</v>
      </c>
      <c r="AW264" s="14" t="s">
        <v>29</v>
      </c>
      <c r="AX264" s="14" t="s">
        <v>73</v>
      </c>
      <c r="AY264" s="228" t="s">
        <v>165</v>
      </c>
    </row>
    <row r="265" spans="1:65" s="15" customFormat="1" ht="11.25">
      <c r="B265" s="229"/>
      <c r="C265" s="230"/>
      <c r="D265" s="211" t="s">
        <v>173</v>
      </c>
      <c r="E265" s="231" t="s">
        <v>1</v>
      </c>
      <c r="F265" s="232" t="s">
        <v>176</v>
      </c>
      <c r="G265" s="230"/>
      <c r="H265" s="233">
        <v>1</v>
      </c>
      <c r="I265" s="230"/>
      <c r="J265" s="230"/>
      <c r="K265" s="230"/>
      <c r="L265" s="234"/>
      <c r="M265" s="235"/>
      <c r="N265" s="236"/>
      <c r="O265" s="236"/>
      <c r="P265" s="236"/>
      <c r="Q265" s="236"/>
      <c r="R265" s="236"/>
      <c r="S265" s="236"/>
      <c r="T265" s="237"/>
      <c r="AT265" s="238" t="s">
        <v>173</v>
      </c>
      <c r="AU265" s="238" t="s">
        <v>94</v>
      </c>
      <c r="AV265" s="15" t="s">
        <v>171</v>
      </c>
      <c r="AW265" s="15" t="s">
        <v>29</v>
      </c>
      <c r="AX265" s="15" t="s">
        <v>81</v>
      </c>
      <c r="AY265" s="238" t="s">
        <v>165</v>
      </c>
    </row>
    <row r="266" spans="1:65" s="2" customFormat="1" ht="21.75" customHeight="1">
      <c r="A266" s="31"/>
      <c r="B266" s="32"/>
      <c r="C266" s="243" t="s">
        <v>475</v>
      </c>
      <c r="D266" s="243" t="s">
        <v>615</v>
      </c>
      <c r="E266" s="244" t="s">
        <v>1938</v>
      </c>
      <c r="F266" s="245" t="s">
        <v>1939</v>
      </c>
      <c r="G266" s="246" t="s">
        <v>289</v>
      </c>
      <c r="H266" s="247">
        <v>1</v>
      </c>
      <c r="I266" s="248">
        <v>24.05</v>
      </c>
      <c r="J266" s="248">
        <f>ROUND(I266*H266,2)</f>
        <v>24.05</v>
      </c>
      <c r="K266" s="249"/>
      <c r="L266" s="250"/>
      <c r="M266" s="251" t="s">
        <v>1</v>
      </c>
      <c r="N266" s="252" t="s">
        <v>39</v>
      </c>
      <c r="O266" s="205">
        <v>0</v>
      </c>
      <c r="P266" s="205">
        <f>O266*H266</f>
        <v>0</v>
      </c>
      <c r="Q266" s="205">
        <v>4.6000000000000001E-4</v>
      </c>
      <c r="R266" s="205">
        <f>Q266*H266</f>
        <v>4.6000000000000001E-4</v>
      </c>
      <c r="S266" s="205">
        <v>0</v>
      </c>
      <c r="T266" s="206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207" t="s">
        <v>358</v>
      </c>
      <c r="AT266" s="207" t="s">
        <v>615</v>
      </c>
      <c r="AU266" s="207" t="s">
        <v>94</v>
      </c>
      <c r="AY266" s="17" t="s">
        <v>165</v>
      </c>
      <c r="BE266" s="208">
        <f>IF(N266="základná",J266,0)</f>
        <v>0</v>
      </c>
      <c r="BF266" s="208">
        <f>IF(N266="znížená",J266,0)</f>
        <v>24.05</v>
      </c>
      <c r="BG266" s="208">
        <f>IF(N266="zákl. prenesená",J266,0)</f>
        <v>0</v>
      </c>
      <c r="BH266" s="208">
        <f>IF(N266="zníž. prenesená",J266,0)</f>
        <v>0</v>
      </c>
      <c r="BI266" s="208">
        <f>IF(N266="nulová",J266,0)</f>
        <v>0</v>
      </c>
      <c r="BJ266" s="17" t="s">
        <v>94</v>
      </c>
      <c r="BK266" s="208">
        <f>ROUND(I266*H266,2)</f>
        <v>24.05</v>
      </c>
      <c r="BL266" s="17" t="s">
        <v>257</v>
      </c>
      <c r="BM266" s="207" t="s">
        <v>1940</v>
      </c>
    </row>
    <row r="267" spans="1:65" s="2" customFormat="1" ht="16.5" customHeight="1">
      <c r="A267" s="31"/>
      <c r="B267" s="32"/>
      <c r="C267" s="196" t="s">
        <v>482</v>
      </c>
      <c r="D267" s="196" t="s">
        <v>167</v>
      </c>
      <c r="E267" s="197" t="s">
        <v>1941</v>
      </c>
      <c r="F267" s="198" t="s">
        <v>1942</v>
      </c>
      <c r="G267" s="199" t="s">
        <v>289</v>
      </c>
      <c r="H267" s="200">
        <v>12</v>
      </c>
      <c r="I267" s="201">
        <v>8.2799999999999994</v>
      </c>
      <c r="J267" s="201">
        <f>ROUND(I267*H267,2)</f>
        <v>99.36</v>
      </c>
      <c r="K267" s="202"/>
      <c r="L267" s="36"/>
      <c r="M267" s="203" t="s">
        <v>1</v>
      </c>
      <c r="N267" s="204" t="s">
        <v>39</v>
      </c>
      <c r="O267" s="205">
        <v>0.27600000000000002</v>
      </c>
      <c r="P267" s="205">
        <f>O267*H267</f>
        <v>3.3120000000000003</v>
      </c>
      <c r="Q267" s="205">
        <v>8.0000000000000007E-5</v>
      </c>
      <c r="R267" s="205">
        <f>Q267*H267</f>
        <v>9.6000000000000013E-4</v>
      </c>
      <c r="S267" s="205">
        <v>0</v>
      </c>
      <c r="T267" s="206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207" t="s">
        <v>257</v>
      </c>
      <c r="AT267" s="207" t="s">
        <v>167</v>
      </c>
      <c r="AU267" s="207" t="s">
        <v>94</v>
      </c>
      <c r="AY267" s="17" t="s">
        <v>165</v>
      </c>
      <c r="BE267" s="208">
        <f>IF(N267="základná",J267,0)</f>
        <v>0</v>
      </c>
      <c r="BF267" s="208">
        <f>IF(N267="znížená",J267,0)</f>
        <v>99.36</v>
      </c>
      <c r="BG267" s="208">
        <f>IF(N267="zákl. prenesená",J267,0)</f>
        <v>0</v>
      </c>
      <c r="BH267" s="208">
        <f>IF(N267="zníž. prenesená",J267,0)</f>
        <v>0</v>
      </c>
      <c r="BI267" s="208">
        <f>IF(N267="nulová",J267,0)</f>
        <v>0</v>
      </c>
      <c r="BJ267" s="17" t="s">
        <v>94</v>
      </c>
      <c r="BK267" s="208">
        <f>ROUND(I267*H267,2)</f>
        <v>99.36</v>
      </c>
      <c r="BL267" s="17" t="s">
        <v>257</v>
      </c>
      <c r="BM267" s="207" t="s">
        <v>1943</v>
      </c>
    </row>
    <row r="268" spans="1:65" s="13" customFormat="1" ht="11.25">
      <c r="B268" s="209"/>
      <c r="C268" s="210"/>
      <c r="D268" s="211" t="s">
        <v>173</v>
      </c>
      <c r="E268" s="212" t="s">
        <v>1</v>
      </c>
      <c r="F268" s="213" t="s">
        <v>1911</v>
      </c>
      <c r="G268" s="210"/>
      <c r="H268" s="212" t="s">
        <v>1</v>
      </c>
      <c r="I268" s="210"/>
      <c r="J268" s="210"/>
      <c r="K268" s="210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173</v>
      </c>
      <c r="AU268" s="218" t="s">
        <v>94</v>
      </c>
      <c r="AV268" s="13" t="s">
        <v>81</v>
      </c>
      <c r="AW268" s="13" t="s">
        <v>29</v>
      </c>
      <c r="AX268" s="13" t="s">
        <v>73</v>
      </c>
      <c r="AY268" s="218" t="s">
        <v>165</v>
      </c>
    </row>
    <row r="269" spans="1:65" s="14" customFormat="1" ht="11.25">
      <c r="B269" s="219"/>
      <c r="C269" s="220"/>
      <c r="D269" s="211" t="s">
        <v>173</v>
      </c>
      <c r="E269" s="221" t="s">
        <v>1</v>
      </c>
      <c r="F269" s="222" t="s">
        <v>427</v>
      </c>
      <c r="G269" s="220"/>
      <c r="H269" s="223">
        <v>4</v>
      </c>
      <c r="I269" s="220"/>
      <c r="J269" s="220"/>
      <c r="K269" s="220"/>
      <c r="L269" s="224"/>
      <c r="M269" s="225"/>
      <c r="N269" s="226"/>
      <c r="O269" s="226"/>
      <c r="P269" s="226"/>
      <c r="Q269" s="226"/>
      <c r="R269" s="226"/>
      <c r="S269" s="226"/>
      <c r="T269" s="227"/>
      <c r="AT269" s="228" t="s">
        <v>173</v>
      </c>
      <c r="AU269" s="228" t="s">
        <v>94</v>
      </c>
      <c r="AV269" s="14" t="s">
        <v>94</v>
      </c>
      <c r="AW269" s="14" t="s">
        <v>29</v>
      </c>
      <c r="AX269" s="14" t="s">
        <v>73</v>
      </c>
      <c r="AY269" s="228" t="s">
        <v>165</v>
      </c>
    </row>
    <row r="270" spans="1:65" s="13" customFormat="1" ht="11.25">
      <c r="B270" s="209"/>
      <c r="C270" s="210"/>
      <c r="D270" s="211" t="s">
        <v>173</v>
      </c>
      <c r="E270" s="212" t="s">
        <v>1</v>
      </c>
      <c r="F270" s="213" t="s">
        <v>1819</v>
      </c>
      <c r="G270" s="210"/>
      <c r="H270" s="212" t="s">
        <v>1</v>
      </c>
      <c r="I270" s="210"/>
      <c r="J270" s="210"/>
      <c r="K270" s="210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173</v>
      </c>
      <c r="AU270" s="218" t="s">
        <v>94</v>
      </c>
      <c r="AV270" s="13" t="s">
        <v>81</v>
      </c>
      <c r="AW270" s="13" t="s">
        <v>29</v>
      </c>
      <c r="AX270" s="13" t="s">
        <v>73</v>
      </c>
      <c r="AY270" s="218" t="s">
        <v>165</v>
      </c>
    </row>
    <row r="271" spans="1:65" s="14" customFormat="1" ht="11.25">
      <c r="B271" s="219"/>
      <c r="C271" s="220"/>
      <c r="D271" s="211" t="s">
        <v>173</v>
      </c>
      <c r="E271" s="221" t="s">
        <v>1</v>
      </c>
      <c r="F271" s="222" t="s">
        <v>171</v>
      </c>
      <c r="G271" s="220"/>
      <c r="H271" s="223">
        <v>4</v>
      </c>
      <c r="I271" s="220"/>
      <c r="J271" s="220"/>
      <c r="K271" s="220"/>
      <c r="L271" s="224"/>
      <c r="M271" s="225"/>
      <c r="N271" s="226"/>
      <c r="O271" s="226"/>
      <c r="P271" s="226"/>
      <c r="Q271" s="226"/>
      <c r="R271" s="226"/>
      <c r="S271" s="226"/>
      <c r="T271" s="227"/>
      <c r="AT271" s="228" t="s">
        <v>173</v>
      </c>
      <c r="AU271" s="228" t="s">
        <v>94</v>
      </c>
      <c r="AV271" s="14" t="s">
        <v>94</v>
      </c>
      <c r="AW271" s="14" t="s">
        <v>29</v>
      </c>
      <c r="AX271" s="14" t="s">
        <v>73</v>
      </c>
      <c r="AY271" s="228" t="s">
        <v>165</v>
      </c>
    </row>
    <row r="272" spans="1:65" s="13" customFormat="1" ht="11.25">
      <c r="B272" s="209"/>
      <c r="C272" s="210"/>
      <c r="D272" s="211" t="s">
        <v>173</v>
      </c>
      <c r="E272" s="212" t="s">
        <v>1</v>
      </c>
      <c r="F272" s="213" t="s">
        <v>1883</v>
      </c>
      <c r="G272" s="210"/>
      <c r="H272" s="212" t="s">
        <v>1</v>
      </c>
      <c r="I272" s="210"/>
      <c r="J272" s="210"/>
      <c r="K272" s="210"/>
      <c r="L272" s="214"/>
      <c r="M272" s="215"/>
      <c r="N272" s="216"/>
      <c r="O272" s="216"/>
      <c r="P272" s="216"/>
      <c r="Q272" s="216"/>
      <c r="R272" s="216"/>
      <c r="S272" s="216"/>
      <c r="T272" s="217"/>
      <c r="AT272" s="218" t="s">
        <v>173</v>
      </c>
      <c r="AU272" s="218" t="s">
        <v>94</v>
      </c>
      <c r="AV272" s="13" t="s">
        <v>81</v>
      </c>
      <c r="AW272" s="13" t="s">
        <v>29</v>
      </c>
      <c r="AX272" s="13" t="s">
        <v>73</v>
      </c>
      <c r="AY272" s="218" t="s">
        <v>165</v>
      </c>
    </row>
    <row r="273" spans="1:65" s="14" customFormat="1" ht="11.25">
      <c r="B273" s="219"/>
      <c r="C273" s="220"/>
      <c r="D273" s="211" t="s">
        <v>173</v>
      </c>
      <c r="E273" s="221" t="s">
        <v>1</v>
      </c>
      <c r="F273" s="222" t="s">
        <v>94</v>
      </c>
      <c r="G273" s="220"/>
      <c r="H273" s="223">
        <v>2</v>
      </c>
      <c r="I273" s="220"/>
      <c r="J273" s="220"/>
      <c r="K273" s="220"/>
      <c r="L273" s="224"/>
      <c r="M273" s="225"/>
      <c r="N273" s="226"/>
      <c r="O273" s="226"/>
      <c r="P273" s="226"/>
      <c r="Q273" s="226"/>
      <c r="R273" s="226"/>
      <c r="S273" s="226"/>
      <c r="T273" s="227"/>
      <c r="AT273" s="228" t="s">
        <v>173</v>
      </c>
      <c r="AU273" s="228" t="s">
        <v>94</v>
      </c>
      <c r="AV273" s="14" t="s">
        <v>94</v>
      </c>
      <c r="AW273" s="14" t="s">
        <v>29</v>
      </c>
      <c r="AX273" s="14" t="s">
        <v>73</v>
      </c>
      <c r="AY273" s="228" t="s">
        <v>165</v>
      </c>
    </row>
    <row r="274" spans="1:65" s="13" customFormat="1" ht="11.25">
      <c r="B274" s="209"/>
      <c r="C274" s="210"/>
      <c r="D274" s="211" t="s">
        <v>173</v>
      </c>
      <c r="E274" s="212" t="s">
        <v>1</v>
      </c>
      <c r="F274" s="213" t="s">
        <v>1904</v>
      </c>
      <c r="G274" s="210"/>
      <c r="H274" s="212" t="s">
        <v>1</v>
      </c>
      <c r="I274" s="210"/>
      <c r="J274" s="210"/>
      <c r="K274" s="210"/>
      <c r="L274" s="214"/>
      <c r="M274" s="215"/>
      <c r="N274" s="216"/>
      <c r="O274" s="216"/>
      <c r="P274" s="216"/>
      <c r="Q274" s="216"/>
      <c r="R274" s="216"/>
      <c r="S274" s="216"/>
      <c r="T274" s="217"/>
      <c r="AT274" s="218" t="s">
        <v>173</v>
      </c>
      <c r="AU274" s="218" t="s">
        <v>94</v>
      </c>
      <c r="AV274" s="13" t="s">
        <v>81</v>
      </c>
      <c r="AW274" s="13" t="s">
        <v>29</v>
      </c>
      <c r="AX274" s="13" t="s">
        <v>73</v>
      </c>
      <c r="AY274" s="218" t="s">
        <v>165</v>
      </c>
    </row>
    <row r="275" spans="1:65" s="14" customFormat="1" ht="11.25">
      <c r="B275" s="219"/>
      <c r="C275" s="220"/>
      <c r="D275" s="211" t="s">
        <v>173</v>
      </c>
      <c r="E275" s="221" t="s">
        <v>1</v>
      </c>
      <c r="F275" s="222" t="s">
        <v>94</v>
      </c>
      <c r="G275" s="220"/>
      <c r="H275" s="223">
        <v>2</v>
      </c>
      <c r="I275" s="220"/>
      <c r="J275" s="220"/>
      <c r="K275" s="220"/>
      <c r="L275" s="224"/>
      <c r="M275" s="225"/>
      <c r="N275" s="226"/>
      <c r="O275" s="226"/>
      <c r="P275" s="226"/>
      <c r="Q275" s="226"/>
      <c r="R275" s="226"/>
      <c r="S275" s="226"/>
      <c r="T275" s="227"/>
      <c r="AT275" s="228" t="s">
        <v>173</v>
      </c>
      <c r="AU275" s="228" t="s">
        <v>94</v>
      </c>
      <c r="AV275" s="14" t="s">
        <v>94</v>
      </c>
      <c r="AW275" s="14" t="s">
        <v>29</v>
      </c>
      <c r="AX275" s="14" t="s">
        <v>73</v>
      </c>
      <c r="AY275" s="228" t="s">
        <v>165</v>
      </c>
    </row>
    <row r="276" spans="1:65" s="15" customFormat="1" ht="11.25">
      <c r="B276" s="229"/>
      <c r="C276" s="230"/>
      <c r="D276" s="211" t="s">
        <v>173</v>
      </c>
      <c r="E276" s="231" t="s">
        <v>1</v>
      </c>
      <c r="F276" s="232" t="s">
        <v>176</v>
      </c>
      <c r="G276" s="230"/>
      <c r="H276" s="233">
        <v>12</v>
      </c>
      <c r="I276" s="230"/>
      <c r="J276" s="230"/>
      <c r="K276" s="230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173</v>
      </c>
      <c r="AU276" s="238" t="s">
        <v>94</v>
      </c>
      <c r="AV276" s="15" t="s">
        <v>171</v>
      </c>
      <c r="AW276" s="15" t="s">
        <v>29</v>
      </c>
      <c r="AX276" s="15" t="s">
        <v>81</v>
      </c>
      <c r="AY276" s="238" t="s">
        <v>165</v>
      </c>
    </row>
    <row r="277" spans="1:65" s="2" customFormat="1" ht="24.2" customHeight="1">
      <c r="A277" s="31"/>
      <c r="B277" s="32"/>
      <c r="C277" s="243" t="s">
        <v>487</v>
      </c>
      <c r="D277" s="243" t="s">
        <v>615</v>
      </c>
      <c r="E277" s="244" t="s">
        <v>1944</v>
      </c>
      <c r="F277" s="245" t="s">
        <v>1945</v>
      </c>
      <c r="G277" s="246" t="s">
        <v>289</v>
      </c>
      <c r="H277" s="247">
        <v>12</v>
      </c>
      <c r="I277" s="248">
        <v>12.02</v>
      </c>
      <c r="J277" s="248">
        <f>ROUND(I277*H277,2)</f>
        <v>144.24</v>
      </c>
      <c r="K277" s="249"/>
      <c r="L277" s="250"/>
      <c r="M277" s="251" t="s">
        <v>1</v>
      </c>
      <c r="N277" s="252" t="s">
        <v>39</v>
      </c>
      <c r="O277" s="205">
        <v>0</v>
      </c>
      <c r="P277" s="205">
        <f>O277*H277</f>
        <v>0</v>
      </c>
      <c r="Q277" s="205">
        <v>2.4000000000000001E-4</v>
      </c>
      <c r="R277" s="205">
        <f>Q277*H277</f>
        <v>2.8800000000000002E-3</v>
      </c>
      <c r="S277" s="205">
        <v>0</v>
      </c>
      <c r="T277" s="206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07" t="s">
        <v>358</v>
      </c>
      <c r="AT277" s="207" t="s">
        <v>615</v>
      </c>
      <c r="AU277" s="207" t="s">
        <v>94</v>
      </c>
      <c r="AY277" s="17" t="s">
        <v>165</v>
      </c>
      <c r="BE277" s="208">
        <f>IF(N277="základná",J277,0)</f>
        <v>0</v>
      </c>
      <c r="BF277" s="208">
        <f>IF(N277="znížená",J277,0)</f>
        <v>144.24</v>
      </c>
      <c r="BG277" s="208">
        <f>IF(N277="zákl. prenesená",J277,0)</f>
        <v>0</v>
      </c>
      <c r="BH277" s="208">
        <f>IF(N277="zníž. prenesená",J277,0)</f>
        <v>0</v>
      </c>
      <c r="BI277" s="208">
        <f>IF(N277="nulová",J277,0)</f>
        <v>0</v>
      </c>
      <c r="BJ277" s="17" t="s">
        <v>94</v>
      </c>
      <c r="BK277" s="208">
        <f>ROUND(I277*H277,2)</f>
        <v>144.24</v>
      </c>
      <c r="BL277" s="17" t="s">
        <v>257</v>
      </c>
      <c r="BM277" s="207" t="s">
        <v>1946</v>
      </c>
    </row>
    <row r="278" spans="1:65" s="2" customFormat="1" ht="33" customHeight="1">
      <c r="A278" s="31"/>
      <c r="B278" s="32"/>
      <c r="C278" s="196" t="s">
        <v>494</v>
      </c>
      <c r="D278" s="196" t="s">
        <v>167</v>
      </c>
      <c r="E278" s="197" t="s">
        <v>1947</v>
      </c>
      <c r="F278" s="198" t="s">
        <v>1948</v>
      </c>
      <c r="G278" s="199" t="s">
        <v>289</v>
      </c>
      <c r="H278" s="200">
        <v>7</v>
      </c>
      <c r="I278" s="201">
        <v>15.47</v>
      </c>
      <c r="J278" s="201">
        <f>ROUND(I278*H278,2)</f>
        <v>108.29</v>
      </c>
      <c r="K278" s="202"/>
      <c r="L278" s="36"/>
      <c r="M278" s="203" t="s">
        <v>1</v>
      </c>
      <c r="N278" s="204" t="s">
        <v>39</v>
      </c>
      <c r="O278" s="205">
        <v>0.53200000000000003</v>
      </c>
      <c r="P278" s="205">
        <f>O278*H278</f>
        <v>3.7240000000000002</v>
      </c>
      <c r="Q278" s="205">
        <v>1E-4</v>
      </c>
      <c r="R278" s="205">
        <f>Q278*H278</f>
        <v>6.9999999999999999E-4</v>
      </c>
      <c r="S278" s="205">
        <v>0</v>
      </c>
      <c r="T278" s="206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207" t="s">
        <v>257</v>
      </c>
      <c r="AT278" s="207" t="s">
        <v>167</v>
      </c>
      <c r="AU278" s="207" t="s">
        <v>94</v>
      </c>
      <c r="AY278" s="17" t="s">
        <v>165</v>
      </c>
      <c r="BE278" s="208">
        <f>IF(N278="základná",J278,0)</f>
        <v>0</v>
      </c>
      <c r="BF278" s="208">
        <f>IF(N278="znížená",J278,0)</f>
        <v>108.29</v>
      </c>
      <c r="BG278" s="208">
        <f>IF(N278="zákl. prenesená",J278,0)</f>
        <v>0</v>
      </c>
      <c r="BH278" s="208">
        <f>IF(N278="zníž. prenesená",J278,0)</f>
        <v>0</v>
      </c>
      <c r="BI278" s="208">
        <f>IF(N278="nulová",J278,0)</f>
        <v>0</v>
      </c>
      <c r="BJ278" s="17" t="s">
        <v>94</v>
      </c>
      <c r="BK278" s="208">
        <f>ROUND(I278*H278,2)</f>
        <v>108.29</v>
      </c>
      <c r="BL278" s="17" t="s">
        <v>257</v>
      </c>
      <c r="BM278" s="207" t="s">
        <v>1949</v>
      </c>
    </row>
    <row r="279" spans="1:65" s="13" customFormat="1" ht="11.25">
      <c r="B279" s="209"/>
      <c r="C279" s="210"/>
      <c r="D279" s="211" t="s">
        <v>173</v>
      </c>
      <c r="E279" s="212" t="s">
        <v>1</v>
      </c>
      <c r="F279" s="213" t="s">
        <v>1911</v>
      </c>
      <c r="G279" s="210"/>
      <c r="H279" s="212" t="s">
        <v>1</v>
      </c>
      <c r="I279" s="210"/>
      <c r="J279" s="210"/>
      <c r="K279" s="210"/>
      <c r="L279" s="214"/>
      <c r="M279" s="215"/>
      <c r="N279" s="216"/>
      <c r="O279" s="216"/>
      <c r="P279" s="216"/>
      <c r="Q279" s="216"/>
      <c r="R279" s="216"/>
      <c r="S279" s="216"/>
      <c r="T279" s="217"/>
      <c r="AT279" s="218" t="s">
        <v>173</v>
      </c>
      <c r="AU279" s="218" t="s">
        <v>94</v>
      </c>
      <c r="AV279" s="13" t="s">
        <v>81</v>
      </c>
      <c r="AW279" s="13" t="s">
        <v>29</v>
      </c>
      <c r="AX279" s="13" t="s">
        <v>73</v>
      </c>
      <c r="AY279" s="218" t="s">
        <v>165</v>
      </c>
    </row>
    <row r="280" spans="1:65" s="14" customFormat="1" ht="11.25">
      <c r="B280" s="219"/>
      <c r="C280" s="220"/>
      <c r="D280" s="211" t="s">
        <v>173</v>
      </c>
      <c r="E280" s="221" t="s">
        <v>1</v>
      </c>
      <c r="F280" s="222" t="s">
        <v>94</v>
      </c>
      <c r="G280" s="220"/>
      <c r="H280" s="223">
        <v>2</v>
      </c>
      <c r="I280" s="220"/>
      <c r="J280" s="220"/>
      <c r="K280" s="220"/>
      <c r="L280" s="224"/>
      <c r="M280" s="225"/>
      <c r="N280" s="226"/>
      <c r="O280" s="226"/>
      <c r="P280" s="226"/>
      <c r="Q280" s="226"/>
      <c r="R280" s="226"/>
      <c r="S280" s="226"/>
      <c r="T280" s="227"/>
      <c r="AT280" s="228" t="s">
        <v>173</v>
      </c>
      <c r="AU280" s="228" t="s">
        <v>94</v>
      </c>
      <c r="AV280" s="14" t="s">
        <v>94</v>
      </c>
      <c r="AW280" s="14" t="s">
        <v>29</v>
      </c>
      <c r="AX280" s="14" t="s">
        <v>73</v>
      </c>
      <c r="AY280" s="228" t="s">
        <v>165</v>
      </c>
    </row>
    <row r="281" spans="1:65" s="13" customFormat="1" ht="11.25">
      <c r="B281" s="209"/>
      <c r="C281" s="210"/>
      <c r="D281" s="211" t="s">
        <v>173</v>
      </c>
      <c r="E281" s="212" t="s">
        <v>1</v>
      </c>
      <c r="F281" s="213" t="s">
        <v>1930</v>
      </c>
      <c r="G281" s="210"/>
      <c r="H281" s="212" t="s">
        <v>1</v>
      </c>
      <c r="I281" s="210"/>
      <c r="J281" s="210"/>
      <c r="K281" s="210"/>
      <c r="L281" s="214"/>
      <c r="M281" s="215"/>
      <c r="N281" s="216"/>
      <c r="O281" s="216"/>
      <c r="P281" s="216"/>
      <c r="Q281" s="216"/>
      <c r="R281" s="216"/>
      <c r="S281" s="216"/>
      <c r="T281" s="217"/>
      <c r="AT281" s="218" t="s">
        <v>173</v>
      </c>
      <c r="AU281" s="218" t="s">
        <v>94</v>
      </c>
      <c r="AV281" s="13" t="s">
        <v>81</v>
      </c>
      <c r="AW281" s="13" t="s">
        <v>29</v>
      </c>
      <c r="AX281" s="13" t="s">
        <v>73</v>
      </c>
      <c r="AY281" s="218" t="s">
        <v>165</v>
      </c>
    </row>
    <row r="282" spans="1:65" s="14" customFormat="1" ht="11.25">
      <c r="B282" s="219"/>
      <c r="C282" s="220"/>
      <c r="D282" s="211" t="s">
        <v>173</v>
      </c>
      <c r="E282" s="221" t="s">
        <v>1</v>
      </c>
      <c r="F282" s="222" t="s">
        <v>538</v>
      </c>
      <c r="G282" s="220"/>
      <c r="H282" s="223">
        <v>2</v>
      </c>
      <c r="I282" s="220"/>
      <c r="J282" s="220"/>
      <c r="K282" s="220"/>
      <c r="L282" s="224"/>
      <c r="M282" s="225"/>
      <c r="N282" s="226"/>
      <c r="O282" s="226"/>
      <c r="P282" s="226"/>
      <c r="Q282" s="226"/>
      <c r="R282" s="226"/>
      <c r="S282" s="226"/>
      <c r="T282" s="227"/>
      <c r="AT282" s="228" t="s">
        <v>173</v>
      </c>
      <c r="AU282" s="228" t="s">
        <v>94</v>
      </c>
      <c r="AV282" s="14" t="s">
        <v>94</v>
      </c>
      <c r="AW282" s="14" t="s">
        <v>29</v>
      </c>
      <c r="AX282" s="14" t="s">
        <v>73</v>
      </c>
      <c r="AY282" s="228" t="s">
        <v>165</v>
      </c>
    </row>
    <row r="283" spans="1:65" s="13" customFormat="1" ht="11.25">
      <c r="B283" s="209"/>
      <c r="C283" s="210"/>
      <c r="D283" s="211" t="s">
        <v>173</v>
      </c>
      <c r="E283" s="212" t="s">
        <v>1</v>
      </c>
      <c r="F283" s="213" t="s">
        <v>1950</v>
      </c>
      <c r="G283" s="210"/>
      <c r="H283" s="212" t="s">
        <v>1</v>
      </c>
      <c r="I283" s="210"/>
      <c r="J283" s="210"/>
      <c r="K283" s="210"/>
      <c r="L283" s="214"/>
      <c r="M283" s="215"/>
      <c r="N283" s="216"/>
      <c r="O283" s="216"/>
      <c r="P283" s="216"/>
      <c r="Q283" s="216"/>
      <c r="R283" s="216"/>
      <c r="S283" s="216"/>
      <c r="T283" s="217"/>
      <c r="AT283" s="218" t="s">
        <v>173</v>
      </c>
      <c r="AU283" s="218" t="s">
        <v>94</v>
      </c>
      <c r="AV283" s="13" t="s">
        <v>81</v>
      </c>
      <c r="AW283" s="13" t="s">
        <v>29</v>
      </c>
      <c r="AX283" s="13" t="s">
        <v>73</v>
      </c>
      <c r="AY283" s="218" t="s">
        <v>165</v>
      </c>
    </row>
    <row r="284" spans="1:65" s="14" customFormat="1" ht="11.25">
      <c r="B284" s="219"/>
      <c r="C284" s="220"/>
      <c r="D284" s="211" t="s">
        <v>173</v>
      </c>
      <c r="E284" s="221" t="s">
        <v>1</v>
      </c>
      <c r="F284" s="222" t="s">
        <v>1951</v>
      </c>
      <c r="G284" s="220"/>
      <c r="H284" s="223">
        <v>3</v>
      </c>
      <c r="I284" s="220"/>
      <c r="J284" s="220"/>
      <c r="K284" s="220"/>
      <c r="L284" s="224"/>
      <c r="M284" s="225"/>
      <c r="N284" s="226"/>
      <c r="O284" s="226"/>
      <c r="P284" s="226"/>
      <c r="Q284" s="226"/>
      <c r="R284" s="226"/>
      <c r="S284" s="226"/>
      <c r="T284" s="227"/>
      <c r="AT284" s="228" t="s">
        <v>173</v>
      </c>
      <c r="AU284" s="228" t="s">
        <v>94</v>
      </c>
      <c r="AV284" s="14" t="s">
        <v>94</v>
      </c>
      <c r="AW284" s="14" t="s">
        <v>29</v>
      </c>
      <c r="AX284" s="14" t="s">
        <v>73</v>
      </c>
      <c r="AY284" s="228" t="s">
        <v>165</v>
      </c>
    </row>
    <row r="285" spans="1:65" s="15" customFormat="1" ht="11.25">
      <c r="B285" s="229"/>
      <c r="C285" s="230"/>
      <c r="D285" s="211" t="s">
        <v>173</v>
      </c>
      <c r="E285" s="231" t="s">
        <v>1</v>
      </c>
      <c r="F285" s="232" t="s">
        <v>176</v>
      </c>
      <c r="G285" s="230"/>
      <c r="H285" s="233">
        <v>7</v>
      </c>
      <c r="I285" s="230"/>
      <c r="J285" s="230"/>
      <c r="K285" s="230"/>
      <c r="L285" s="234"/>
      <c r="M285" s="235"/>
      <c r="N285" s="236"/>
      <c r="O285" s="236"/>
      <c r="P285" s="236"/>
      <c r="Q285" s="236"/>
      <c r="R285" s="236"/>
      <c r="S285" s="236"/>
      <c r="T285" s="237"/>
      <c r="AT285" s="238" t="s">
        <v>173</v>
      </c>
      <c r="AU285" s="238" t="s">
        <v>94</v>
      </c>
      <c r="AV285" s="15" t="s">
        <v>171</v>
      </c>
      <c r="AW285" s="15" t="s">
        <v>29</v>
      </c>
      <c r="AX285" s="15" t="s">
        <v>81</v>
      </c>
      <c r="AY285" s="238" t="s">
        <v>165</v>
      </c>
    </row>
    <row r="286" spans="1:65" s="2" customFormat="1" ht="21.75" customHeight="1">
      <c r="A286" s="31"/>
      <c r="B286" s="32"/>
      <c r="C286" s="243" t="s">
        <v>500</v>
      </c>
      <c r="D286" s="243" t="s">
        <v>615</v>
      </c>
      <c r="E286" s="244" t="s">
        <v>1952</v>
      </c>
      <c r="F286" s="245" t="s">
        <v>1953</v>
      </c>
      <c r="G286" s="246" t="s">
        <v>289</v>
      </c>
      <c r="H286" s="247">
        <v>4</v>
      </c>
      <c r="I286" s="248">
        <v>152.69999999999999</v>
      </c>
      <c r="J286" s="248">
        <f>ROUND(I286*H286,2)</f>
        <v>610.79999999999995</v>
      </c>
      <c r="K286" s="249"/>
      <c r="L286" s="250"/>
      <c r="M286" s="251" t="s">
        <v>1</v>
      </c>
      <c r="N286" s="252" t="s">
        <v>39</v>
      </c>
      <c r="O286" s="205">
        <v>0</v>
      </c>
      <c r="P286" s="205">
        <f>O286*H286</f>
        <v>0</v>
      </c>
      <c r="Q286" s="205">
        <v>2E-3</v>
      </c>
      <c r="R286" s="205">
        <f>Q286*H286</f>
        <v>8.0000000000000002E-3</v>
      </c>
      <c r="S286" s="205">
        <v>0</v>
      </c>
      <c r="T286" s="206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207" t="s">
        <v>358</v>
      </c>
      <c r="AT286" s="207" t="s">
        <v>615</v>
      </c>
      <c r="AU286" s="207" t="s">
        <v>94</v>
      </c>
      <c r="AY286" s="17" t="s">
        <v>165</v>
      </c>
      <c r="BE286" s="208">
        <f>IF(N286="základná",J286,0)</f>
        <v>0</v>
      </c>
      <c r="BF286" s="208">
        <f>IF(N286="znížená",J286,0)</f>
        <v>610.79999999999995</v>
      </c>
      <c r="BG286" s="208">
        <f>IF(N286="zákl. prenesená",J286,0)</f>
        <v>0</v>
      </c>
      <c r="BH286" s="208">
        <f>IF(N286="zníž. prenesená",J286,0)</f>
        <v>0</v>
      </c>
      <c r="BI286" s="208">
        <f>IF(N286="nulová",J286,0)</f>
        <v>0</v>
      </c>
      <c r="BJ286" s="17" t="s">
        <v>94</v>
      </c>
      <c r="BK286" s="208">
        <f>ROUND(I286*H286,2)</f>
        <v>610.79999999999995</v>
      </c>
      <c r="BL286" s="17" t="s">
        <v>257</v>
      </c>
      <c r="BM286" s="207" t="s">
        <v>1954</v>
      </c>
    </row>
    <row r="287" spans="1:65" s="2" customFormat="1" ht="16.5" customHeight="1">
      <c r="A287" s="31"/>
      <c r="B287" s="32"/>
      <c r="C287" s="243" t="s">
        <v>507</v>
      </c>
      <c r="D287" s="243" t="s">
        <v>615</v>
      </c>
      <c r="E287" s="244" t="s">
        <v>1955</v>
      </c>
      <c r="F287" s="245" t="s">
        <v>1956</v>
      </c>
      <c r="G287" s="246" t="s">
        <v>289</v>
      </c>
      <c r="H287" s="247">
        <v>3</v>
      </c>
      <c r="I287" s="248">
        <v>67.63</v>
      </c>
      <c r="J287" s="248">
        <f>ROUND(I287*H287,2)</f>
        <v>202.89</v>
      </c>
      <c r="K287" s="249"/>
      <c r="L287" s="250"/>
      <c r="M287" s="251" t="s">
        <v>1</v>
      </c>
      <c r="N287" s="252" t="s">
        <v>39</v>
      </c>
      <c r="O287" s="205">
        <v>0</v>
      </c>
      <c r="P287" s="205">
        <f>O287*H287</f>
        <v>0</v>
      </c>
      <c r="Q287" s="205">
        <v>1.2999999999999999E-3</v>
      </c>
      <c r="R287" s="205">
        <f>Q287*H287</f>
        <v>3.8999999999999998E-3</v>
      </c>
      <c r="S287" s="205">
        <v>0</v>
      </c>
      <c r="T287" s="206">
        <f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207" t="s">
        <v>358</v>
      </c>
      <c r="AT287" s="207" t="s">
        <v>615</v>
      </c>
      <c r="AU287" s="207" t="s">
        <v>94</v>
      </c>
      <c r="AY287" s="17" t="s">
        <v>165</v>
      </c>
      <c r="BE287" s="208">
        <f>IF(N287="základná",J287,0)</f>
        <v>0</v>
      </c>
      <c r="BF287" s="208">
        <f>IF(N287="znížená",J287,0)</f>
        <v>202.89</v>
      </c>
      <c r="BG287" s="208">
        <f>IF(N287="zákl. prenesená",J287,0)</f>
        <v>0</v>
      </c>
      <c r="BH287" s="208">
        <f>IF(N287="zníž. prenesená",J287,0)</f>
        <v>0</v>
      </c>
      <c r="BI287" s="208">
        <f>IF(N287="nulová",J287,0)</f>
        <v>0</v>
      </c>
      <c r="BJ287" s="17" t="s">
        <v>94</v>
      </c>
      <c r="BK287" s="208">
        <f>ROUND(I287*H287,2)</f>
        <v>202.89</v>
      </c>
      <c r="BL287" s="17" t="s">
        <v>257</v>
      </c>
      <c r="BM287" s="207" t="s">
        <v>1957</v>
      </c>
    </row>
    <row r="288" spans="1:65" s="2" customFormat="1" ht="24.2" customHeight="1">
      <c r="A288" s="31"/>
      <c r="B288" s="32"/>
      <c r="C288" s="196" t="s">
        <v>514</v>
      </c>
      <c r="D288" s="196" t="s">
        <v>167</v>
      </c>
      <c r="E288" s="197" t="s">
        <v>1958</v>
      </c>
      <c r="F288" s="198" t="s">
        <v>1959</v>
      </c>
      <c r="G288" s="199" t="s">
        <v>289</v>
      </c>
      <c r="H288" s="200">
        <v>4</v>
      </c>
      <c r="I288" s="201">
        <v>8.84</v>
      </c>
      <c r="J288" s="201">
        <f>ROUND(I288*H288,2)</f>
        <v>35.36</v>
      </c>
      <c r="K288" s="202"/>
      <c r="L288" s="36"/>
      <c r="M288" s="203" t="s">
        <v>1</v>
      </c>
      <c r="N288" s="204" t="s">
        <v>39</v>
      </c>
      <c r="O288" s="205">
        <v>0.39</v>
      </c>
      <c r="P288" s="205">
        <f>O288*H288</f>
        <v>1.56</v>
      </c>
      <c r="Q288" s="205">
        <v>0</v>
      </c>
      <c r="R288" s="205">
        <f>Q288*H288</f>
        <v>0</v>
      </c>
      <c r="S288" s="205">
        <v>0</v>
      </c>
      <c r="T288" s="206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207" t="s">
        <v>257</v>
      </c>
      <c r="AT288" s="207" t="s">
        <v>167</v>
      </c>
      <c r="AU288" s="207" t="s">
        <v>94</v>
      </c>
      <c r="AY288" s="17" t="s">
        <v>165</v>
      </c>
      <c r="BE288" s="208">
        <f>IF(N288="základná",J288,0)</f>
        <v>0</v>
      </c>
      <c r="BF288" s="208">
        <f>IF(N288="znížená",J288,0)</f>
        <v>35.36</v>
      </c>
      <c r="BG288" s="208">
        <f>IF(N288="zákl. prenesená",J288,0)</f>
        <v>0</v>
      </c>
      <c r="BH288" s="208">
        <f>IF(N288="zníž. prenesená",J288,0)</f>
        <v>0</v>
      </c>
      <c r="BI288" s="208">
        <f>IF(N288="nulová",J288,0)</f>
        <v>0</v>
      </c>
      <c r="BJ288" s="17" t="s">
        <v>94</v>
      </c>
      <c r="BK288" s="208">
        <f>ROUND(I288*H288,2)</f>
        <v>35.36</v>
      </c>
      <c r="BL288" s="17" t="s">
        <v>257</v>
      </c>
      <c r="BM288" s="207" t="s">
        <v>1960</v>
      </c>
    </row>
    <row r="289" spans="1:65" s="13" customFormat="1" ht="11.25">
      <c r="B289" s="209"/>
      <c r="C289" s="210"/>
      <c r="D289" s="211" t="s">
        <v>173</v>
      </c>
      <c r="E289" s="212" t="s">
        <v>1</v>
      </c>
      <c r="F289" s="213" t="s">
        <v>1930</v>
      </c>
      <c r="G289" s="210"/>
      <c r="H289" s="212" t="s">
        <v>1</v>
      </c>
      <c r="I289" s="210"/>
      <c r="J289" s="210"/>
      <c r="K289" s="210"/>
      <c r="L289" s="214"/>
      <c r="M289" s="215"/>
      <c r="N289" s="216"/>
      <c r="O289" s="216"/>
      <c r="P289" s="216"/>
      <c r="Q289" s="216"/>
      <c r="R289" s="216"/>
      <c r="S289" s="216"/>
      <c r="T289" s="217"/>
      <c r="AT289" s="218" t="s">
        <v>173</v>
      </c>
      <c r="AU289" s="218" t="s">
        <v>94</v>
      </c>
      <c r="AV289" s="13" t="s">
        <v>81</v>
      </c>
      <c r="AW289" s="13" t="s">
        <v>29</v>
      </c>
      <c r="AX289" s="13" t="s">
        <v>73</v>
      </c>
      <c r="AY289" s="218" t="s">
        <v>165</v>
      </c>
    </row>
    <row r="290" spans="1:65" s="14" customFormat="1" ht="11.25">
      <c r="B290" s="219"/>
      <c r="C290" s="220"/>
      <c r="D290" s="211" t="s">
        <v>173</v>
      </c>
      <c r="E290" s="221" t="s">
        <v>1</v>
      </c>
      <c r="F290" s="222" t="s">
        <v>538</v>
      </c>
      <c r="G290" s="220"/>
      <c r="H290" s="223">
        <v>2</v>
      </c>
      <c r="I290" s="220"/>
      <c r="J290" s="220"/>
      <c r="K290" s="220"/>
      <c r="L290" s="224"/>
      <c r="M290" s="225"/>
      <c r="N290" s="226"/>
      <c r="O290" s="226"/>
      <c r="P290" s="226"/>
      <c r="Q290" s="226"/>
      <c r="R290" s="226"/>
      <c r="S290" s="226"/>
      <c r="T290" s="227"/>
      <c r="AT290" s="228" t="s">
        <v>173</v>
      </c>
      <c r="AU290" s="228" t="s">
        <v>94</v>
      </c>
      <c r="AV290" s="14" t="s">
        <v>94</v>
      </c>
      <c r="AW290" s="14" t="s">
        <v>29</v>
      </c>
      <c r="AX290" s="14" t="s">
        <v>73</v>
      </c>
      <c r="AY290" s="228" t="s">
        <v>165</v>
      </c>
    </row>
    <row r="291" spans="1:65" s="13" customFormat="1" ht="11.25">
      <c r="B291" s="209"/>
      <c r="C291" s="210"/>
      <c r="D291" s="211" t="s">
        <v>173</v>
      </c>
      <c r="E291" s="212" t="s">
        <v>1</v>
      </c>
      <c r="F291" s="213" t="s">
        <v>1891</v>
      </c>
      <c r="G291" s="210"/>
      <c r="H291" s="212" t="s">
        <v>1</v>
      </c>
      <c r="I291" s="210"/>
      <c r="J291" s="210"/>
      <c r="K291" s="210"/>
      <c r="L291" s="214"/>
      <c r="M291" s="215"/>
      <c r="N291" s="216"/>
      <c r="O291" s="216"/>
      <c r="P291" s="216"/>
      <c r="Q291" s="216"/>
      <c r="R291" s="216"/>
      <c r="S291" s="216"/>
      <c r="T291" s="217"/>
      <c r="AT291" s="218" t="s">
        <v>173</v>
      </c>
      <c r="AU291" s="218" t="s">
        <v>94</v>
      </c>
      <c r="AV291" s="13" t="s">
        <v>81</v>
      </c>
      <c r="AW291" s="13" t="s">
        <v>29</v>
      </c>
      <c r="AX291" s="13" t="s">
        <v>73</v>
      </c>
      <c r="AY291" s="218" t="s">
        <v>165</v>
      </c>
    </row>
    <row r="292" spans="1:65" s="14" customFormat="1" ht="11.25">
      <c r="B292" s="219"/>
      <c r="C292" s="220"/>
      <c r="D292" s="211" t="s">
        <v>173</v>
      </c>
      <c r="E292" s="221" t="s">
        <v>1</v>
      </c>
      <c r="F292" s="222" t="s">
        <v>538</v>
      </c>
      <c r="G292" s="220"/>
      <c r="H292" s="223">
        <v>2</v>
      </c>
      <c r="I292" s="220"/>
      <c r="J292" s="220"/>
      <c r="K292" s="220"/>
      <c r="L292" s="224"/>
      <c r="M292" s="225"/>
      <c r="N292" s="226"/>
      <c r="O292" s="226"/>
      <c r="P292" s="226"/>
      <c r="Q292" s="226"/>
      <c r="R292" s="226"/>
      <c r="S292" s="226"/>
      <c r="T292" s="227"/>
      <c r="AT292" s="228" t="s">
        <v>173</v>
      </c>
      <c r="AU292" s="228" t="s">
        <v>94</v>
      </c>
      <c r="AV292" s="14" t="s">
        <v>94</v>
      </c>
      <c r="AW292" s="14" t="s">
        <v>29</v>
      </c>
      <c r="AX292" s="14" t="s">
        <v>73</v>
      </c>
      <c r="AY292" s="228" t="s">
        <v>165</v>
      </c>
    </row>
    <row r="293" spans="1:65" s="15" customFormat="1" ht="11.25">
      <c r="B293" s="229"/>
      <c r="C293" s="230"/>
      <c r="D293" s="211" t="s">
        <v>173</v>
      </c>
      <c r="E293" s="231" t="s">
        <v>1</v>
      </c>
      <c r="F293" s="232" t="s">
        <v>176</v>
      </c>
      <c r="G293" s="230"/>
      <c r="H293" s="233">
        <v>4</v>
      </c>
      <c r="I293" s="230"/>
      <c r="J293" s="230"/>
      <c r="K293" s="230"/>
      <c r="L293" s="234"/>
      <c r="M293" s="235"/>
      <c r="N293" s="236"/>
      <c r="O293" s="236"/>
      <c r="P293" s="236"/>
      <c r="Q293" s="236"/>
      <c r="R293" s="236"/>
      <c r="S293" s="236"/>
      <c r="T293" s="237"/>
      <c r="AT293" s="238" t="s">
        <v>173</v>
      </c>
      <c r="AU293" s="238" t="s">
        <v>94</v>
      </c>
      <c r="AV293" s="15" t="s">
        <v>171</v>
      </c>
      <c r="AW293" s="15" t="s">
        <v>29</v>
      </c>
      <c r="AX293" s="15" t="s">
        <v>81</v>
      </c>
      <c r="AY293" s="238" t="s">
        <v>165</v>
      </c>
    </row>
    <row r="294" spans="1:65" s="2" customFormat="1" ht="16.5" customHeight="1">
      <c r="A294" s="31"/>
      <c r="B294" s="32"/>
      <c r="C294" s="243" t="s">
        <v>518</v>
      </c>
      <c r="D294" s="243" t="s">
        <v>615</v>
      </c>
      <c r="E294" s="244" t="s">
        <v>1961</v>
      </c>
      <c r="F294" s="245" t="s">
        <v>1962</v>
      </c>
      <c r="G294" s="246" t="s">
        <v>289</v>
      </c>
      <c r="H294" s="247">
        <v>4</v>
      </c>
      <c r="I294" s="248">
        <v>9.8000000000000007</v>
      </c>
      <c r="J294" s="248">
        <f>ROUND(I294*H294,2)</f>
        <v>39.200000000000003</v>
      </c>
      <c r="K294" s="249"/>
      <c r="L294" s="250"/>
      <c r="M294" s="251" t="s">
        <v>1</v>
      </c>
      <c r="N294" s="252" t="s">
        <v>39</v>
      </c>
      <c r="O294" s="205">
        <v>0</v>
      </c>
      <c r="P294" s="205">
        <f>O294*H294</f>
        <v>0</v>
      </c>
      <c r="Q294" s="205">
        <v>0</v>
      </c>
      <c r="R294" s="205">
        <f>Q294*H294</f>
        <v>0</v>
      </c>
      <c r="S294" s="205">
        <v>0</v>
      </c>
      <c r="T294" s="206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207" t="s">
        <v>358</v>
      </c>
      <c r="AT294" s="207" t="s">
        <v>615</v>
      </c>
      <c r="AU294" s="207" t="s">
        <v>94</v>
      </c>
      <c r="AY294" s="17" t="s">
        <v>165</v>
      </c>
      <c r="BE294" s="208">
        <f>IF(N294="základná",J294,0)</f>
        <v>0</v>
      </c>
      <c r="BF294" s="208">
        <f>IF(N294="znížená",J294,0)</f>
        <v>39.200000000000003</v>
      </c>
      <c r="BG294" s="208">
        <f>IF(N294="zákl. prenesená",J294,0)</f>
        <v>0</v>
      </c>
      <c r="BH294" s="208">
        <f>IF(N294="zníž. prenesená",J294,0)</f>
        <v>0</v>
      </c>
      <c r="BI294" s="208">
        <f>IF(N294="nulová",J294,0)</f>
        <v>0</v>
      </c>
      <c r="BJ294" s="17" t="s">
        <v>94</v>
      </c>
      <c r="BK294" s="208">
        <f>ROUND(I294*H294,2)</f>
        <v>39.200000000000003</v>
      </c>
      <c r="BL294" s="17" t="s">
        <v>257</v>
      </c>
      <c r="BM294" s="207" t="s">
        <v>1963</v>
      </c>
    </row>
    <row r="295" spans="1:65" s="2" customFormat="1" ht="33" customHeight="1">
      <c r="A295" s="31"/>
      <c r="B295" s="32"/>
      <c r="C295" s="196" t="s">
        <v>522</v>
      </c>
      <c r="D295" s="196" t="s">
        <v>167</v>
      </c>
      <c r="E295" s="197" t="s">
        <v>1964</v>
      </c>
      <c r="F295" s="198" t="s">
        <v>1965</v>
      </c>
      <c r="G295" s="199" t="s">
        <v>289</v>
      </c>
      <c r="H295" s="200">
        <v>3</v>
      </c>
      <c r="I295" s="201">
        <v>9.8000000000000007</v>
      </c>
      <c r="J295" s="201">
        <f>ROUND(I295*H295,2)</f>
        <v>29.4</v>
      </c>
      <c r="K295" s="202"/>
      <c r="L295" s="36"/>
      <c r="M295" s="203" t="s">
        <v>1</v>
      </c>
      <c r="N295" s="204" t="s">
        <v>39</v>
      </c>
      <c r="O295" s="205">
        <v>0.42199999999999999</v>
      </c>
      <c r="P295" s="205">
        <f>O295*H295</f>
        <v>1.266</v>
      </c>
      <c r="Q295" s="205">
        <v>1.0000000000000001E-5</v>
      </c>
      <c r="R295" s="205">
        <f>Q295*H295</f>
        <v>3.0000000000000004E-5</v>
      </c>
      <c r="S295" s="205">
        <v>0</v>
      </c>
      <c r="T295" s="206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207" t="s">
        <v>257</v>
      </c>
      <c r="AT295" s="207" t="s">
        <v>167</v>
      </c>
      <c r="AU295" s="207" t="s">
        <v>94</v>
      </c>
      <c r="AY295" s="17" t="s">
        <v>165</v>
      </c>
      <c r="BE295" s="208">
        <f>IF(N295="základná",J295,0)</f>
        <v>0</v>
      </c>
      <c r="BF295" s="208">
        <f>IF(N295="znížená",J295,0)</f>
        <v>29.4</v>
      </c>
      <c r="BG295" s="208">
        <f>IF(N295="zákl. prenesená",J295,0)</f>
        <v>0</v>
      </c>
      <c r="BH295" s="208">
        <f>IF(N295="zníž. prenesená",J295,0)</f>
        <v>0</v>
      </c>
      <c r="BI295" s="208">
        <f>IF(N295="nulová",J295,0)</f>
        <v>0</v>
      </c>
      <c r="BJ295" s="17" t="s">
        <v>94</v>
      </c>
      <c r="BK295" s="208">
        <f>ROUND(I295*H295,2)</f>
        <v>29.4</v>
      </c>
      <c r="BL295" s="17" t="s">
        <v>257</v>
      </c>
      <c r="BM295" s="207" t="s">
        <v>1966</v>
      </c>
    </row>
    <row r="296" spans="1:65" s="13" customFormat="1" ht="11.25">
      <c r="B296" s="209"/>
      <c r="C296" s="210"/>
      <c r="D296" s="211" t="s">
        <v>173</v>
      </c>
      <c r="E296" s="212" t="s">
        <v>1</v>
      </c>
      <c r="F296" s="213" t="s">
        <v>1911</v>
      </c>
      <c r="G296" s="210"/>
      <c r="H296" s="212" t="s">
        <v>1</v>
      </c>
      <c r="I296" s="210"/>
      <c r="J296" s="210"/>
      <c r="K296" s="210"/>
      <c r="L296" s="214"/>
      <c r="M296" s="215"/>
      <c r="N296" s="216"/>
      <c r="O296" s="216"/>
      <c r="P296" s="216"/>
      <c r="Q296" s="216"/>
      <c r="R296" s="216"/>
      <c r="S296" s="216"/>
      <c r="T296" s="217"/>
      <c r="AT296" s="218" t="s">
        <v>173</v>
      </c>
      <c r="AU296" s="218" t="s">
        <v>94</v>
      </c>
      <c r="AV296" s="13" t="s">
        <v>81</v>
      </c>
      <c r="AW296" s="13" t="s">
        <v>29</v>
      </c>
      <c r="AX296" s="13" t="s">
        <v>73</v>
      </c>
      <c r="AY296" s="218" t="s">
        <v>165</v>
      </c>
    </row>
    <row r="297" spans="1:65" s="14" customFormat="1" ht="11.25">
      <c r="B297" s="219"/>
      <c r="C297" s="220"/>
      <c r="D297" s="211" t="s">
        <v>173</v>
      </c>
      <c r="E297" s="221" t="s">
        <v>1</v>
      </c>
      <c r="F297" s="222" t="s">
        <v>538</v>
      </c>
      <c r="G297" s="220"/>
      <c r="H297" s="223">
        <v>2</v>
      </c>
      <c r="I297" s="220"/>
      <c r="J297" s="220"/>
      <c r="K297" s="220"/>
      <c r="L297" s="224"/>
      <c r="M297" s="225"/>
      <c r="N297" s="226"/>
      <c r="O297" s="226"/>
      <c r="P297" s="226"/>
      <c r="Q297" s="226"/>
      <c r="R297" s="226"/>
      <c r="S297" s="226"/>
      <c r="T297" s="227"/>
      <c r="AT297" s="228" t="s">
        <v>173</v>
      </c>
      <c r="AU297" s="228" t="s">
        <v>94</v>
      </c>
      <c r="AV297" s="14" t="s">
        <v>94</v>
      </c>
      <c r="AW297" s="14" t="s">
        <v>29</v>
      </c>
      <c r="AX297" s="14" t="s">
        <v>73</v>
      </c>
      <c r="AY297" s="228" t="s">
        <v>165</v>
      </c>
    </row>
    <row r="298" spans="1:65" s="13" customFormat="1" ht="11.25">
      <c r="B298" s="209"/>
      <c r="C298" s="210"/>
      <c r="D298" s="211" t="s">
        <v>173</v>
      </c>
      <c r="E298" s="212" t="s">
        <v>1</v>
      </c>
      <c r="F298" s="213" t="s">
        <v>1904</v>
      </c>
      <c r="G298" s="210"/>
      <c r="H298" s="212" t="s">
        <v>1</v>
      </c>
      <c r="I298" s="210"/>
      <c r="J298" s="210"/>
      <c r="K298" s="210"/>
      <c r="L298" s="214"/>
      <c r="M298" s="215"/>
      <c r="N298" s="216"/>
      <c r="O298" s="216"/>
      <c r="P298" s="216"/>
      <c r="Q298" s="216"/>
      <c r="R298" s="216"/>
      <c r="S298" s="216"/>
      <c r="T298" s="217"/>
      <c r="AT298" s="218" t="s">
        <v>173</v>
      </c>
      <c r="AU298" s="218" t="s">
        <v>94</v>
      </c>
      <c r="AV298" s="13" t="s">
        <v>81</v>
      </c>
      <c r="AW298" s="13" t="s">
        <v>29</v>
      </c>
      <c r="AX298" s="13" t="s">
        <v>73</v>
      </c>
      <c r="AY298" s="218" t="s">
        <v>165</v>
      </c>
    </row>
    <row r="299" spans="1:65" s="14" customFormat="1" ht="11.25">
      <c r="B299" s="219"/>
      <c r="C299" s="220"/>
      <c r="D299" s="211" t="s">
        <v>173</v>
      </c>
      <c r="E299" s="221" t="s">
        <v>1</v>
      </c>
      <c r="F299" s="222" t="s">
        <v>81</v>
      </c>
      <c r="G299" s="220"/>
      <c r="H299" s="223">
        <v>1</v>
      </c>
      <c r="I299" s="220"/>
      <c r="J299" s="220"/>
      <c r="K299" s="220"/>
      <c r="L299" s="224"/>
      <c r="M299" s="225"/>
      <c r="N299" s="226"/>
      <c r="O299" s="226"/>
      <c r="P299" s="226"/>
      <c r="Q299" s="226"/>
      <c r="R299" s="226"/>
      <c r="S299" s="226"/>
      <c r="T299" s="227"/>
      <c r="AT299" s="228" t="s">
        <v>173</v>
      </c>
      <c r="AU299" s="228" t="s">
        <v>94</v>
      </c>
      <c r="AV299" s="14" t="s">
        <v>94</v>
      </c>
      <c r="AW299" s="14" t="s">
        <v>29</v>
      </c>
      <c r="AX299" s="14" t="s">
        <v>73</v>
      </c>
      <c r="AY299" s="228" t="s">
        <v>165</v>
      </c>
    </row>
    <row r="300" spans="1:65" s="15" customFormat="1" ht="11.25">
      <c r="B300" s="229"/>
      <c r="C300" s="230"/>
      <c r="D300" s="211" t="s">
        <v>173</v>
      </c>
      <c r="E300" s="231" t="s">
        <v>1</v>
      </c>
      <c r="F300" s="232" t="s">
        <v>176</v>
      </c>
      <c r="G300" s="230"/>
      <c r="H300" s="233">
        <v>3</v>
      </c>
      <c r="I300" s="230"/>
      <c r="J300" s="230"/>
      <c r="K300" s="230"/>
      <c r="L300" s="234"/>
      <c r="M300" s="235"/>
      <c r="N300" s="236"/>
      <c r="O300" s="236"/>
      <c r="P300" s="236"/>
      <c r="Q300" s="236"/>
      <c r="R300" s="236"/>
      <c r="S300" s="236"/>
      <c r="T300" s="237"/>
      <c r="AT300" s="238" t="s">
        <v>173</v>
      </c>
      <c r="AU300" s="238" t="s">
        <v>94</v>
      </c>
      <c r="AV300" s="15" t="s">
        <v>171</v>
      </c>
      <c r="AW300" s="15" t="s">
        <v>29</v>
      </c>
      <c r="AX300" s="15" t="s">
        <v>81</v>
      </c>
      <c r="AY300" s="238" t="s">
        <v>165</v>
      </c>
    </row>
    <row r="301" spans="1:65" s="2" customFormat="1" ht="24.2" customHeight="1">
      <c r="A301" s="31"/>
      <c r="B301" s="32"/>
      <c r="C301" s="243" t="s">
        <v>526</v>
      </c>
      <c r="D301" s="243" t="s">
        <v>615</v>
      </c>
      <c r="E301" s="244" t="s">
        <v>1967</v>
      </c>
      <c r="F301" s="245" t="s">
        <v>1968</v>
      </c>
      <c r="G301" s="246" t="s">
        <v>289</v>
      </c>
      <c r="H301" s="247">
        <v>3</v>
      </c>
      <c r="I301" s="248">
        <v>22.21</v>
      </c>
      <c r="J301" s="248">
        <f>ROUND(I301*H301,2)</f>
        <v>66.63</v>
      </c>
      <c r="K301" s="249"/>
      <c r="L301" s="250"/>
      <c r="M301" s="251" t="s">
        <v>1</v>
      </c>
      <c r="N301" s="252" t="s">
        <v>39</v>
      </c>
      <c r="O301" s="205">
        <v>0</v>
      </c>
      <c r="P301" s="205">
        <f>O301*H301</f>
        <v>0</v>
      </c>
      <c r="Q301" s="205">
        <v>0</v>
      </c>
      <c r="R301" s="205">
        <f>Q301*H301</f>
        <v>0</v>
      </c>
      <c r="S301" s="205">
        <v>0</v>
      </c>
      <c r="T301" s="206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207" t="s">
        <v>358</v>
      </c>
      <c r="AT301" s="207" t="s">
        <v>615</v>
      </c>
      <c r="AU301" s="207" t="s">
        <v>94</v>
      </c>
      <c r="AY301" s="17" t="s">
        <v>165</v>
      </c>
      <c r="BE301" s="208">
        <f>IF(N301="základná",J301,0)</f>
        <v>0</v>
      </c>
      <c r="BF301" s="208">
        <f>IF(N301="znížená",J301,0)</f>
        <v>66.63</v>
      </c>
      <c r="BG301" s="208">
        <f>IF(N301="zákl. prenesená",J301,0)</f>
        <v>0</v>
      </c>
      <c r="BH301" s="208">
        <f>IF(N301="zníž. prenesená",J301,0)</f>
        <v>0</v>
      </c>
      <c r="BI301" s="208">
        <f>IF(N301="nulová",J301,0)</f>
        <v>0</v>
      </c>
      <c r="BJ301" s="17" t="s">
        <v>94</v>
      </c>
      <c r="BK301" s="208">
        <f>ROUND(I301*H301,2)</f>
        <v>66.63</v>
      </c>
      <c r="BL301" s="17" t="s">
        <v>257</v>
      </c>
      <c r="BM301" s="207" t="s">
        <v>1969</v>
      </c>
    </row>
    <row r="302" spans="1:65" s="2" customFormat="1" ht="33" customHeight="1">
      <c r="A302" s="31"/>
      <c r="B302" s="32"/>
      <c r="C302" s="196" t="s">
        <v>530</v>
      </c>
      <c r="D302" s="196" t="s">
        <v>167</v>
      </c>
      <c r="E302" s="197" t="s">
        <v>1970</v>
      </c>
      <c r="F302" s="198" t="s">
        <v>1971</v>
      </c>
      <c r="G302" s="199" t="s">
        <v>289</v>
      </c>
      <c r="H302" s="200">
        <v>1</v>
      </c>
      <c r="I302" s="201">
        <v>12.84</v>
      </c>
      <c r="J302" s="201">
        <f>ROUND(I302*H302,2)</f>
        <v>12.84</v>
      </c>
      <c r="K302" s="202"/>
      <c r="L302" s="36"/>
      <c r="M302" s="203" t="s">
        <v>1</v>
      </c>
      <c r="N302" s="204" t="s">
        <v>39</v>
      </c>
      <c r="O302" s="205">
        <v>0.56599999999999995</v>
      </c>
      <c r="P302" s="205">
        <f>O302*H302</f>
        <v>0.56599999999999995</v>
      </c>
      <c r="Q302" s="205">
        <v>0</v>
      </c>
      <c r="R302" s="205">
        <f>Q302*H302</f>
        <v>0</v>
      </c>
      <c r="S302" s="205">
        <v>0</v>
      </c>
      <c r="T302" s="206">
        <f>S302*H302</f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207" t="s">
        <v>257</v>
      </c>
      <c r="AT302" s="207" t="s">
        <v>167</v>
      </c>
      <c r="AU302" s="207" t="s">
        <v>94</v>
      </c>
      <c r="AY302" s="17" t="s">
        <v>165</v>
      </c>
      <c r="BE302" s="208">
        <f>IF(N302="základná",J302,0)</f>
        <v>0</v>
      </c>
      <c r="BF302" s="208">
        <f>IF(N302="znížená",J302,0)</f>
        <v>12.84</v>
      </c>
      <c r="BG302" s="208">
        <f>IF(N302="zákl. prenesená",J302,0)</f>
        <v>0</v>
      </c>
      <c r="BH302" s="208">
        <f>IF(N302="zníž. prenesená",J302,0)</f>
        <v>0</v>
      </c>
      <c r="BI302" s="208">
        <f>IF(N302="nulová",J302,0)</f>
        <v>0</v>
      </c>
      <c r="BJ302" s="17" t="s">
        <v>94</v>
      </c>
      <c r="BK302" s="208">
        <f>ROUND(I302*H302,2)</f>
        <v>12.84</v>
      </c>
      <c r="BL302" s="17" t="s">
        <v>257</v>
      </c>
      <c r="BM302" s="207" t="s">
        <v>1972</v>
      </c>
    </row>
    <row r="303" spans="1:65" s="13" customFormat="1" ht="11.25">
      <c r="B303" s="209"/>
      <c r="C303" s="210"/>
      <c r="D303" s="211" t="s">
        <v>173</v>
      </c>
      <c r="E303" s="212" t="s">
        <v>1</v>
      </c>
      <c r="F303" s="213" t="s">
        <v>1937</v>
      </c>
      <c r="G303" s="210"/>
      <c r="H303" s="212" t="s">
        <v>1</v>
      </c>
      <c r="I303" s="210"/>
      <c r="J303" s="210"/>
      <c r="K303" s="210"/>
      <c r="L303" s="214"/>
      <c r="M303" s="215"/>
      <c r="N303" s="216"/>
      <c r="O303" s="216"/>
      <c r="P303" s="216"/>
      <c r="Q303" s="216"/>
      <c r="R303" s="216"/>
      <c r="S303" s="216"/>
      <c r="T303" s="217"/>
      <c r="AT303" s="218" t="s">
        <v>173</v>
      </c>
      <c r="AU303" s="218" t="s">
        <v>94</v>
      </c>
      <c r="AV303" s="13" t="s">
        <v>81</v>
      </c>
      <c r="AW303" s="13" t="s">
        <v>29</v>
      </c>
      <c r="AX303" s="13" t="s">
        <v>73</v>
      </c>
      <c r="AY303" s="218" t="s">
        <v>165</v>
      </c>
    </row>
    <row r="304" spans="1:65" s="14" customFormat="1" ht="11.25">
      <c r="B304" s="219"/>
      <c r="C304" s="220"/>
      <c r="D304" s="211" t="s">
        <v>173</v>
      </c>
      <c r="E304" s="221" t="s">
        <v>1</v>
      </c>
      <c r="F304" s="222" t="s">
        <v>81</v>
      </c>
      <c r="G304" s="220"/>
      <c r="H304" s="223">
        <v>1</v>
      </c>
      <c r="I304" s="220"/>
      <c r="J304" s="220"/>
      <c r="K304" s="220"/>
      <c r="L304" s="224"/>
      <c r="M304" s="225"/>
      <c r="N304" s="226"/>
      <c r="O304" s="226"/>
      <c r="P304" s="226"/>
      <c r="Q304" s="226"/>
      <c r="R304" s="226"/>
      <c r="S304" s="226"/>
      <c r="T304" s="227"/>
      <c r="AT304" s="228" t="s">
        <v>173</v>
      </c>
      <c r="AU304" s="228" t="s">
        <v>94</v>
      </c>
      <c r="AV304" s="14" t="s">
        <v>94</v>
      </c>
      <c r="AW304" s="14" t="s">
        <v>29</v>
      </c>
      <c r="AX304" s="14" t="s">
        <v>73</v>
      </c>
      <c r="AY304" s="228" t="s">
        <v>165</v>
      </c>
    </row>
    <row r="305" spans="1:65" s="15" customFormat="1" ht="11.25">
      <c r="B305" s="229"/>
      <c r="C305" s="230"/>
      <c r="D305" s="211" t="s">
        <v>173</v>
      </c>
      <c r="E305" s="231" t="s">
        <v>1</v>
      </c>
      <c r="F305" s="232" t="s">
        <v>176</v>
      </c>
      <c r="G305" s="230"/>
      <c r="H305" s="233">
        <v>1</v>
      </c>
      <c r="I305" s="230"/>
      <c r="J305" s="230"/>
      <c r="K305" s="230"/>
      <c r="L305" s="234"/>
      <c r="M305" s="235"/>
      <c r="N305" s="236"/>
      <c r="O305" s="236"/>
      <c r="P305" s="236"/>
      <c r="Q305" s="236"/>
      <c r="R305" s="236"/>
      <c r="S305" s="236"/>
      <c r="T305" s="237"/>
      <c r="AT305" s="238" t="s">
        <v>173</v>
      </c>
      <c r="AU305" s="238" t="s">
        <v>94</v>
      </c>
      <c r="AV305" s="15" t="s">
        <v>171</v>
      </c>
      <c r="AW305" s="15" t="s">
        <v>29</v>
      </c>
      <c r="AX305" s="15" t="s">
        <v>81</v>
      </c>
      <c r="AY305" s="238" t="s">
        <v>165</v>
      </c>
    </row>
    <row r="306" spans="1:65" s="2" customFormat="1" ht="24.2" customHeight="1">
      <c r="A306" s="31"/>
      <c r="B306" s="32"/>
      <c r="C306" s="243" t="s">
        <v>534</v>
      </c>
      <c r="D306" s="243" t="s">
        <v>615</v>
      </c>
      <c r="E306" s="244" t="s">
        <v>1973</v>
      </c>
      <c r="F306" s="245" t="s">
        <v>1974</v>
      </c>
      <c r="G306" s="246" t="s">
        <v>289</v>
      </c>
      <c r="H306" s="247">
        <v>1</v>
      </c>
      <c r="I306" s="248">
        <v>85.07</v>
      </c>
      <c r="J306" s="248">
        <f>ROUND(I306*H306,2)</f>
        <v>85.07</v>
      </c>
      <c r="K306" s="249"/>
      <c r="L306" s="250"/>
      <c r="M306" s="251" t="s">
        <v>1</v>
      </c>
      <c r="N306" s="252" t="s">
        <v>39</v>
      </c>
      <c r="O306" s="205">
        <v>0</v>
      </c>
      <c r="P306" s="205">
        <f>O306*H306</f>
        <v>0</v>
      </c>
      <c r="Q306" s="205">
        <v>7.5000000000000002E-4</v>
      </c>
      <c r="R306" s="205">
        <f>Q306*H306</f>
        <v>7.5000000000000002E-4</v>
      </c>
      <c r="S306" s="205">
        <v>0</v>
      </c>
      <c r="T306" s="206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207" t="s">
        <v>358</v>
      </c>
      <c r="AT306" s="207" t="s">
        <v>615</v>
      </c>
      <c r="AU306" s="207" t="s">
        <v>94</v>
      </c>
      <c r="AY306" s="17" t="s">
        <v>165</v>
      </c>
      <c r="BE306" s="208">
        <f>IF(N306="základná",J306,0)</f>
        <v>0</v>
      </c>
      <c r="BF306" s="208">
        <f>IF(N306="znížená",J306,0)</f>
        <v>85.07</v>
      </c>
      <c r="BG306" s="208">
        <f>IF(N306="zákl. prenesená",J306,0)</f>
        <v>0</v>
      </c>
      <c r="BH306" s="208">
        <f>IF(N306="zníž. prenesená",J306,0)</f>
        <v>0</v>
      </c>
      <c r="BI306" s="208">
        <f>IF(N306="nulová",J306,0)</f>
        <v>0</v>
      </c>
      <c r="BJ306" s="17" t="s">
        <v>94</v>
      </c>
      <c r="BK306" s="208">
        <f>ROUND(I306*H306,2)</f>
        <v>85.07</v>
      </c>
      <c r="BL306" s="17" t="s">
        <v>257</v>
      </c>
      <c r="BM306" s="207" t="s">
        <v>1975</v>
      </c>
    </row>
    <row r="307" spans="1:65" s="2" customFormat="1" ht="24.2" customHeight="1">
      <c r="A307" s="31"/>
      <c r="B307" s="32"/>
      <c r="C307" s="196" t="s">
        <v>539</v>
      </c>
      <c r="D307" s="196" t="s">
        <v>167</v>
      </c>
      <c r="E307" s="197" t="s">
        <v>1976</v>
      </c>
      <c r="F307" s="198" t="s">
        <v>1977</v>
      </c>
      <c r="G307" s="199" t="s">
        <v>289</v>
      </c>
      <c r="H307" s="200">
        <v>2</v>
      </c>
      <c r="I307" s="201">
        <v>9.3000000000000007</v>
      </c>
      <c r="J307" s="201">
        <f>ROUND(I307*H307,2)</f>
        <v>18.600000000000001</v>
      </c>
      <c r="K307" s="202"/>
      <c r="L307" s="36"/>
      <c r="M307" s="203" t="s">
        <v>1</v>
      </c>
      <c r="N307" s="204" t="s">
        <v>39</v>
      </c>
      <c r="O307" s="205">
        <v>0.41</v>
      </c>
      <c r="P307" s="205">
        <f>O307*H307</f>
        <v>0.82</v>
      </c>
      <c r="Q307" s="205">
        <v>0</v>
      </c>
      <c r="R307" s="205">
        <f>Q307*H307</f>
        <v>0</v>
      </c>
      <c r="S307" s="205">
        <v>0</v>
      </c>
      <c r="T307" s="206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207" t="s">
        <v>257</v>
      </c>
      <c r="AT307" s="207" t="s">
        <v>167</v>
      </c>
      <c r="AU307" s="207" t="s">
        <v>94</v>
      </c>
      <c r="AY307" s="17" t="s">
        <v>165</v>
      </c>
      <c r="BE307" s="208">
        <f>IF(N307="základná",J307,0)</f>
        <v>0</v>
      </c>
      <c r="BF307" s="208">
        <f>IF(N307="znížená",J307,0)</f>
        <v>18.600000000000001</v>
      </c>
      <c r="BG307" s="208">
        <f>IF(N307="zákl. prenesená",J307,0)</f>
        <v>0</v>
      </c>
      <c r="BH307" s="208">
        <f>IF(N307="zníž. prenesená",J307,0)</f>
        <v>0</v>
      </c>
      <c r="BI307" s="208">
        <f>IF(N307="nulová",J307,0)</f>
        <v>0</v>
      </c>
      <c r="BJ307" s="17" t="s">
        <v>94</v>
      </c>
      <c r="BK307" s="208">
        <f>ROUND(I307*H307,2)</f>
        <v>18.600000000000001</v>
      </c>
      <c r="BL307" s="17" t="s">
        <v>257</v>
      </c>
      <c r="BM307" s="207" t="s">
        <v>1978</v>
      </c>
    </row>
    <row r="308" spans="1:65" s="13" customFormat="1" ht="11.25">
      <c r="B308" s="209"/>
      <c r="C308" s="210"/>
      <c r="D308" s="211" t="s">
        <v>173</v>
      </c>
      <c r="E308" s="212" t="s">
        <v>1</v>
      </c>
      <c r="F308" s="213" t="s">
        <v>1864</v>
      </c>
      <c r="G308" s="210"/>
      <c r="H308" s="212" t="s">
        <v>1</v>
      </c>
      <c r="I308" s="210"/>
      <c r="J308" s="210"/>
      <c r="K308" s="210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173</v>
      </c>
      <c r="AU308" s="218" t="s">
        <v>94</v>
      </c>
      <c r="AV308" s="13" t="s">
        <v>81</v>
      </c>
      <c r="AW308" s="13" t="s">
        <v>29</v>
      </c>
      <c r="AX308" s="13" t="s">
        <v>73</v>
      </c>
      <c r="AY308" s="218" t="s">
        <v>165</v>
      </c>
    </row>
    <row r="309" spans="1:65" s="14" customFormat="1" ht="11.25">
      <c r="B309" s="219"/>
      <c r="C309" s="220"/>
      <c r="D309" s="211" t="s">
        <v>173</v>
      </c>
      <c r="E309" s="221" t="s">
        <v>1</v>
      </c>
      <c r="F309" s="222" t="s">
        <v>94</v>
      </c>
      <c r="G309" s="220"/>
      <c r="H309" s="223">
        <v>2</v>
      </c>
      <c r="I309" s="220"/>
      <c r="J309" s="220"/>
      <c r="K309" s="220"/>
      <c r="L309" s="224"/>
      <c r="M309" s="225"/>
      <c r="N309" s="226"/>
      <c r="O309" s="226"/>
      <c r="P309" s="226"/>
      <c r="Q309" s="226"/>
      <c r="R309" s="226"/>
      <c r="S309" s="226"/>
      <c r="T309" s="227"/>
      <c r="AT309" s="228" t="s">
        <v>173</v>
      </c>
      <c r="AU309" s="228" t="s">
        <v>94</v>
      </c>
      <c r="AV309" s="14" t="s">
        <v>94</v>
      </c>
      <c r="AW309" s="14" t="s">
        <v>29</v>
      </c>
      <c r="AX309" s="14" t="s">
        <v>73</v>
      </c>
      <c r="AY309" s="228" t="s">
        <v>165</v>
      </c>
    </row>
    <row r="310" spans="1:65" s="15" customFormat="1" ht="11.25">
      <c r="B310" s="229"/>
      <c r="C310" s="230"/>
      <c r="D310" s="211" t="s">
        <v>173</v>
      </c>
      <c r="E310" s="231" t="s">
        <v>1</v>
      </c>
      <c r="F310" s="232" t="s">
        <v>176</v>
      </c>
      <c r="G310" s="230"/>
      <c r="H310" s="233">
        <v>2</v>
      </c>
      <c r="I310" s="230"/>
      <c r="J310" s="230"/>
      <c r="K310" s="230"/>
      <c r="L310" s="234"/>
      <c r="M310" s="235"/>
      <c r="N310" s="236"/>
      <c r="O310" s="236"/>
      <c r="P310" s="236"/>
      <c r="Q310" s="236"/>
      <c r="R310" s="236"/>
      <c r="S310" s="236"/>
      <c r="T310" s="237"/>
      <c r="AT310" s="238" t="s">
        <v>173</v>
      </c>
      <c r="AU310" s="238" t="s">
        <v>94</v>
      </c>
      <c r="AV310" s="15" t="s">
        <v>171</v>
      </c>
      <c r="AW310" s="15" t="s">
        <v>29</v>
      </c>
      <c r="AX310" s="15" t="s">
        <v>81</v>
      </c>
      <c r="AY310" s="238" t="s">
        <v>165</v>
      </c>
    </row>
    <row r="311" spans="1:65" s="2" customFormat="1" ht="24.2" customHeight="1">
      <c r="A311" s="31"/>
      <c r="B311" s="32"/>
      <c r="C311" s="243" t="s">
        <v>543</v>
      </c>
      <c r="D311" s="243" t="s">
        <v>615</v>
      </c>
      <c r="E311" s="244" t="s">
        <v>1979</v>
      </c>
      <c r="F311" s="245" t="s">
        <v>1980</v>
      </c>
      <c r="G311" s="246" t="s">
        <v>289</v>
      </c>
      <c r="H311" s="247">
        <v>2</v>
      </c>
      <c r="I311" s="248">
        <v>25.52</v>
      </c>
      <c r="J311" s="248">
        <f>ROUND(I311*H311,2)</f>
        <v>51.04</v>
      </c>
      <c r="K311" s="249"/>
      <c r="L311" s="250"/>
      <c r="M311" s="251" t="s">
        <v>1</v>
      </c>
      <c r="N311" s="252" t="s">
        <v>39</v>
      </c>
      <c r="O311" s="205">
        <v>0</v>
      </c>
      <c r="P311" s="205">
        <f>O311*H311</f>
        <v>0</v>
      </c>
      <c r="Q311" s="205">
        <v>1.6000000000000001E-4</v>
      </c>
      <c r="R311" s="205">
        <f>Q311*H311</f>
        <v>3.2000000000000003E-4</v>
      </c>
      <c r="S311" s="205">
        <v>0</v>
      </c>
      <c r="T311" s="206">
        <f>S311*H311</f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207" t="s">
        <v>358</v>
      </c>
      <c r="AT311" s="207" t="s">
        <v>615</v>
      </c>
      <c r="AU311" s="207" t="s">
        <v>94</v>
      </c>
      <c r="AY311" s="17" t="s">
        <v>165</v>
      </c>
      <c r="BE311" s="208">
        <f>IF(N311="základná",J311,0)</f>
        <v>0</v>
      </c>
      <c r="BF311" s="208">
        <f>IF(N311="znížená",J311,0)</f>
        <v>51.04</v>
      </c>
      <c r="BG311" s="208">
        <f>IF(N311="zákl. prenesená",J311,0)</f>
        <v>0</v>
      </c>
      <c r="BH311" s="208">
        <f>IF(N311="zníž. prenesená",J311,0)</f>
        <v>0</v>
      </c>
      <c r="BI311" s="208">
        <f>IF(N311="nulová",J311,0)</f>
        <v>0</v>
      </c>
      <c r="BJ311" s="17" t="s">
        <v>94</v>
      </c>
      <c r="BK311" s="208">
        <f>ROUND(I311*H311,2)</f>
        <v>51.04</v>
      </c>
      <c r="BL311" s="17" t="s">
        <v>257</v>
      </c>
      <c r="BM311" s="207" t="s">
        <v>1981</v>
      </c>
    </row>
    <row r="312" spans="1:65" s="2" customFormat="1" ht="24.2" customHeight="1">
      <c r="A312" s="31"/>
      <c r="B312" s="32"/>
      <c r="C312" s="196" t="s">
        <v>549</v>
      </c>
      <c r="D312" s="196" t="s">
        <v>167</v>
      </c>
      <c r="E312" s="197" t="s">
        <v>1982</v>
      </c>
      <c r="F312" s="198" t="s">
        <v>1983</v>
      </c>
      <c r="G312" s="199" t="s">
        <v>289</v>
      </c>
      <c r="H312" s="200">
        <v>2</v>
      </c>
      <c r="I312" s="201">
        <v>7.72</v>
      </c>
      <c r="J312" s="201">
        <f>ROUND(I312*H312,2)</f>
        <v>15.44</v>
      </c>
      <c r="K312" s="202"/>
      <c r="L312" s="36"/>
      <c r="M312" s="203" t="s">
        <v>1</v>
      </c>
      <c r="N312" s="204" t="s">
        <v>39</v>
      </c>
      <c r="O312" s="205">
        <v>0.34100000000000003</v>
      </c>
      <c r="P312" s="205">
        <f>O312*H312</f>
        <v>0.68200000000000005</v>
      </c>
      <c r="Q312" s="205">
        <v>0</v>
      </c>
      <c r="R312" s="205">
        <f>Q312*H312</f>
        <v>0</v>
      </c>
      <c r="S312" s="205">
        <v>0</v>
      </c>
      <c r="T312" s="206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207" t="s">
        <v>257</v>
      </c>
      <c r="AT312" s="207" t="s">
        <v>167</v>
      </c>
      <c r="AU312" s="207" t="s">
        <v>94</v>
      </c>
      <c r="AY312" s="17" t="s">
        <v>165</v>
      </c>
      <c r="BE312" s="208">
        <f>IF(N312="základná",J312,0)</f>
        <v>0</v>
      </c>
      <c r="BF312" s="208">
        <f>IF(N312="znížená",J312,0)</f>
        <v>15.44</v>
      </c>
      <c r="BG312" s="208">
        <f>IF(N312="zákl. prenesená",J312,0)</f>
        <v>0</v>
      </c>
      <c r="BH312" s="208">
        <f>IF(N312="zníž. prenesená",J312,0)</f>
        <v>0</v>
      </c>
      <c r="BI312" s="208">
        <f>IF(N312="nulová",J312,0)</f>
        <v>0</v>
      </c>
      <c r="BJ312" s="17" t="s">
        <v>94</v>
      </c>
      <c r="BK312" s="208">
        <f>ROUND(I312*H312,2)</f>
        <v>15.44</v>
      </c>
      <c r="BL312" s="17" t="s">
        <v>257</v>
      </c>
      <c r="BM312" s="207" t="s">
        <v>1984</v>
      </c>
    </row>
    <row r="313" spans="1:65" s="13" customFormat="1" ht="11.25">
      <c r="B313" s="209"/>
      <c r="C313" s="210"/>
      <c r="D313" s="211" t="s">
        <v>173</v>
      </c>
      <c r="E313" s="212" t="s">
        <v>1</v>
      </c>
      <c r="F313" s="213" t="s">
        <v>1985</v>
      </c>
      <c r="G313" s="210"/>
      <c r="H313" s="212" t="s">
        <v>1</v>
      </c>
      <c r="I313" s="210"/>
      <c r="J313" s="210"/>
      <c r="K313" s="210"/>
      <c r="L313" s="214"/>
      <c r="M313" s="215"/>
      <c r="N313" s="216"/>
      <c r="O313" s="216"/>
      <c r="P313" s="216"/>
      <c r="Q313" s="216"/>
      <c r="R313" s="216"/>
      <c r="S313" s="216"/>
      <c r="T313" s="217"/>
      <c r="AT313" s="218" t="s">
        <v>173</v>
      </c>
      <c r="AU313" s="218" t="s">
        <v>94</v>
      </c>
      <c r="AV313" s="13" t="s">
        <v>81</v>
      </c>
      <c r="AW313" s="13" t="s">
        <v>29</v>
      </c>
      <c r="AX313" s="13" t="s">
        <v>73</v>
      </c>
      <c r="AY313" s="218" t="s">
        <v>165</v>
      </c>
    </row>
    <row r="314" spans="1:65" s="14" customFormat="1" ht="11.25">
      <c r="B314" s="219"/>
      <c r="C314" s="220"/>
      <c r="D314" s="211" t="s">
        <v>173</v>
      </c>
      <c r="E314" s="221" t="s">
        <v>1</v>
      </c>
      <c r="F314" s="222" t="s">
        <v>538</v>
      </c>
      <c r="G314" s="220"/>
      <c r="H314" s="223">
        <v>2</v>
      </c>
      <c r="I314" s="220"/>
      <c r="J314" s="220"/>
      <c r="K314" s="220"/>
      <c r="L314" s="224"/>
      <c r="M314" s="225"/>
      <c r="N314" s="226"/>
      <c r="O314" s="226"/>
      <c r="P314" s="226"/>
      <c r="Q314" s="226"/>
      <c r="R314" s="226"/>
      <c r="S314" s="226"/>
      <c r="T314" s="227"/>
      <c r="AT314" s="228" t="s">
        <v>173</v>
      </c>
      <c r="AU314" s="228" t="s">
        <v>94</v>
      </c>
      <c r="AV314" s="14" t="s">
        <v>94</v>
      </c>
      <c r="AW314" s="14" t="s">
        <v>29</v>
      </c>
      <c r="AX314" s="14" t="s">
        <v>73</v>
      </c>
      <c r="AY314" s="228" t="s">
        <v>165</v>
      </c>
    </row>
    <row r="315" spans="1:65" s="15" customFormat="1" ht="11.25">
      <c r="B315" s="229"/>
      <c r="C315" s="230"/>
      <c r="D315" s="211" t="s">
        <v>173</v>
      </c>
      <c r="E315" s="231" t="s">
        <v>1</v>
      </c>
      <c r="F315" s="232" t="s">
        <v>176</v>
      </c>
      <c r="G315" s="230"/>
      <c r="H315" s="233">
        <v>2</v>
      </c>
      <c r="I315" s="230"/>
      <c r="J315" s="230"/>
      <c r="K315" s="230"/>
      <c r="L315" s="234"/>
      <c r="M315" s="235"/>
      <c r="N315" s="236"/>
      <c r="O315" s="236"/>
      <c r="P315" s="236"/>
      <c r="Q315" s="236"/>
      <c r="R315" s="236"/>
      <c r="S315" s="236"/>
      <c r="T315" s="237"/>
      <c r="AT315" s="238" t="s">
        <v>173</v>
      </c>
      <c r="AU315" s="238" t="s">
        <v>94</v>
      </c>
      <c r="AV315" s="15" t="s">
        <v>171</v>
      </c>
      <c r="AW315" s="15" t="s">
        <v>29</v>
      </c>
      <c r="AX315" s="15" t="s">
        <v>81</v>
      </c>
      <c r="AY315" s="238" t="s">
        <v>165</v>
      </c>
    </row>
    <row r="316" spans="1:65" s="2" customFormat="1" ht="16.5" customHeight="1">
      <c r="A316" s="31"/>
      <c r="B316" s="32"/>
      <c r="C316" s="243" t="s">
        <v>553</v>
      </c>
      <c r="D316" s="243" t="s">
        <v>615</v>
      </c>
      <c r="E316" s="244" t="s">
        <v>1986</v>
      </c>
      <c r="F316" s="245" t="s">
        <v>1987</v>
      </c>
      <c r="G316" s="246" t="s">
        <v>289</v>
      </c>
      <c r="H316" s="247">
        <v>2</v>
      </c>
      <c r="I316" s="248">
        <v>17.79</v>
      </c>
      <c r="J316" s="248">
        <f>ROUND(I316*H316,2)</f>
        <v>35.58</v>
      </c>
      <c r="K316" s="249"/>
      <c r="L316" s="250"/>
      <c r="M316" s="251" t="s">
        <v>1</v>
      </c>
      <c r="N316" s="252" t="s">
        <v>39</v>
      </c>
      <c r="O316" s="205">
        <v>0</v>
      </c>
      <c r="P316" s="205">
        <f>O316*H316</f>
        <v>0</v>
      </c>
      <c r="Q316" s="205">
        <v>0</v>
      </c>
      <c r="R316" s="205">
        <f>Q316*H316</f>
        <v>0</v>
      </c>
      <c r="S316" s="205">
        <v>0</v>
      </c>
      <c r="T316" s="206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207" t="s">
        <v>358</v>
      </c>
      <c r="AT316" s="207" t="s">
        <v>615</v>
      </c>
      <c r="AU316" s="207" t="s">
        <v>94</v>
      </c>
      <c r="AY316" s="17" t="s">
        <v>165</v>
      </c>
      <c r="BE316" s="208">
        <f>IF(N316="základná",J316,0)</f>
        <v>0</v>
      </c>
      <c r="BF316" s="208">
        <f>IF(N316="znížená",J316,0)</f>
        <v>35.58</v>
      </c>
      <c r="BG316" s="208">
        <f>IF(N316="zákl. prenesená",J316,0)</f>
        <v>0</v>
      </c>
      <c r="BH316" s="208">
        <f>IF(N316="zníž. prenesená",J316,0)</f>
        <v>0</v>
      </c>
      <c r="BI316" s="208">
        <f>IF(N316="nulová",J316,0)</f>
        <v>0</v>
      </c>
      <c r="BJ316" s="17" t="s">
        <v>94</v>
      </c>
      <c r="BK316" s="208">
        <f>ROUND(I316*H316,2)</f>
        <v>35.58</v>
      </c>
      <c r="BL316" s="17" t="s">
        <v>257</v>
      </c>
      <c r="BM316" s="207" t="s">
        <v>1988</v>
      </c>
    </row>
    <row r="317" spans="1:65" s="2" customFormat="1" ht="24.2" customHeight="1">
      <c r="A317" s="31"/>
      <c r="B317" s="32"/>
      <c r="C317" s="196" t="s">
        <v>558</v>
      </c>
      <c r="D317" s="196" t="s">
        <v>167</v>
      </c>
      <c r="E317" s="197" t="s">
        <v>1989</v>
      </c>
      <c r="F317" s="198" t="s">
        <v>1990</v>
      </c>
      <c r="G317" s="199" t="s">
        <v>631</v>
      </c>
      <c r="H317" s="200">
        <v>69.442999999999998</v>
      </c>
      <c r="I317" s="201">
        <v>0.3</v>
      </c>
      <c r="J317" s="201">
        <f>ROUND(I317*H317,2)</f>
        <v>20.83</v>
      </c>
      <c r="K317" s="202"/>
      <c r="L317" s="36"/>
      <c r="M317" s="203" t="s">
        <v>1</v>
      </c>
      <c r="N317" s="204" t="s">
        <v>39</v>
      </c>
      <c r="O317" s="205">
        <v>0</v>
      </c>
      <c r="P317" s="205">
        <f>O317*H317</f>
        <v>0</v>
      </c>
      <c r="Q317" s="205">
        <v>0</v>
      </c>
      <c r="R317" s="205">
        <f>Q317*H317</f>
        <v>0</v>
      </c>
      <c r="S317" s="205">
        <v>0</v>
      </c>
      <c r="T317" s="206">
        <f>S317*H317</f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207" t="s">
        <v>257</v>
      </c>
      <c r="AT317" s="207" t="s">
        <v>167</v>
      </c>
      <c r="AU317" s="207" t="s">
        <v>94</v>
      </c>
      <c r="AY317" s="17" t="s">
        <v>165</v>
      </c>
      <c r="BE317" s="208">
        <f>IF(N317="základná",J317,0)</f>
        <v>0</v>
      </c>
      <c r="BF317" s="208">
        <f>IF(N317="znížená",J317,0)</f>
        <v>20.83</v>
      </c>
      <c r="BG317" s="208">
        <f>IF(N317="zákl. prenesená",J317,0)</f>
        <v>0</v>
      </c>
      <c r="BH317" s="208">
        <f>IF(N317="zníž. prenesená",J317,0)</f>
        <v>0</v>
      </c>
      <c r="BI317" s="208">
        <f>IF(N317="nulová",J317,0)</f>
        <v>0</v>
      </c>
      <c r="BJ317" s="17" t="s">
        <v>94</v>
      </c>
      <c r="BK317" s="208">
        <f>ROUND(I317*H317,2)</f>
        <v>20.83</v>
      </c>
      <c r="BL317" s="17" t="s">
        <v>257</v>
      </c>
      <c r="BM317" s="207" t="s">
        <v>1991</v>
      </c>
    </row>
    <row r="318" spans="1:65" s="12" customFormat="1" ht="25.9" customHeight="1">
      <c r="B318" s="181"/>
      <c r="C318" s="182"/>
      <c r="D318" s="183" t="s">
        <v>72</v>
      </c>
      <c r="E318" s="184" t="s">
        <v>627</v>
      </c>
      <c r="F318" s="184" t="s">
        <v>628</v>
      </c>
      <c r="G318" s="182"/>
      <c r="H318" s="182"/>
      <c r="I318" s="182"/>
      <c r="J318" s="185">
        <f>BK318</f>
        <v>497.58</v>
      </c>
      <c r="K318" s="182"/>
      <c r="L318" s="186"/>
      <c r="M318" s="187"/>
      <c r="N318" s="188"/>
      <c r="O318" s="188"/>
      <c r="P318" s="189">
        <f>P319</f>
        <v>0</v>
      </c>
      <c r="Q318" s="188"/>
      <c r="R318" s="189">
        <f>R319</f>
        <v>0</v>
      </c>
      <c r="S318" s="188"/>
      <c r="T318" s="190">
        <f>T319</f>
        <v>0</v>
      </c>
      <c r="AR318" s="191" t="s">
        <v>171</v>
      </c>
      <c r="AT318" s="192" t="s">
        <v>72</v>
      </c>
      <c r="AU318" s="192" t="s">
        <v>73</v>
      </c>
      <c r="AY318" s="191" t="s">
        <v>165</v>
      </c>
      <c r="BK318" s="193">
        <f>BK319</f>
        <v>497.58</v>
      </c>
    </row>
    <row r="319" spans="1:65" s="2" customFormat="1" ht="24.2" customHeight="1">
      <c r="A319" s="31"/>
      <c r="B319" s="32"/>
      <c r="C319" s="196" t="s">
        <v>562</v>
      </c>
      <c r="D319" s="196" t="s">
        <v>167</v>
      </c>
      <c r="E319" s="197" t="s">
        <v>627</v>
      </c>
      <c r="F319" s="198" t="s">
        <v>1747</v>
      </c>
      <c r="G319" s="199" t="s">
        <v>631</v>
      </c>
      <c r="H319" s="200">
        <v>110.574</v>
      </c>
      <c r="I319" s="201">
        <v>4.5</v>
      </c>
      <c r="J319" s="201">
        <f>ROUND(I319*H319,2)</f>
        <v>497.58</v>
      </c>
      <c r="K319" s="202"/>
      <c r="L319" s="36"/>
      <c r="M319" s="239" t="s">
        <v>1</v>
      </c>
      <c r="N319" s="240" t="s">
        <v>39</v>
      </c>
      <c r="O319" s="241">
        <v>0</v>
      </c>
      <c r="P319" s="241">
        <f>O319*H319</f>
        <v>0</v>
      </c>
      <c r="Q319" s="241">
        <v>0</v>
      </c>
      <c r="R319" s="241">
        <f>Q319*H319</f>
        <v>0</v>
      </c>
      <c r="S319" s="241">
        <v>0</v>
      </c>
      <c r="T319" s="242">
        <f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207" t="s">
        <v>632</v>
      </c>
      <c r="AT319" s="207" t="s">
        <v>167</v>
      </c>
      <c r="AU319" s="207" t="s">
        <v>81</v>
      </c>
      <c r="AY319" s="17" t="s">
        <v>165</v>
      </c>
      <c r="BE319" s="208">
        <f>IF(N319="základná",J319,0)</f>
        <v>0</v>
      </c>
      <c r="BF319" s="208">
        <f>IF(N319="znížená",J319,0)</f>
        <v>497.58</v>
      </c>
      <c r="BG319" s="208">
        <f>IF(N319="zákl. prenesená",J319,0)</f>
        <v>0</v>
      </c>
      <c r="BH319" s="208">
        <f>IF(N319="zníž. prenesená",J319,0)</f>
        <v>0</v>
      </c>
      <c r="BI319" s="208">
        <f>IF(N319="nulová",J319,0)</f>
        <v>0</v>
      </c>
      <c r="BJ319" s="17" t="s">
        <v>94</v>
      </c>
      <c r="BK319" s="208">
        <f>ROUND(I319*H319,2)</f>
        <v>497.58</v>
      </c>
      <c r="BL319" s="17" t="s">
        <v>632</v>
      </c>
      <c r="BM319" s="207" t="s">
        <v>1992</v>
      </c>
    </row>
    <row r="320" spans="1:65" s="2" customFormat="1" ht="6.95" customHeight="1">
      <c r="A320" s="31"/>
      <c r="B320" s="55"/>
      <c r="C320" s="56"/>
      <c r="D320" s="56"/>
      <c r="E320" s="56"/>
      <c r="F320" s="56"/>
      <c r="G320" s="56"/>
      <c r="H320" s="56"/>
      <c r="I320" s="56"/>
      <c r="J320" s="56"/>
      <c r="K320" s="56"/>
      <c r="L320" s="36"/>
      <c r="M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</row>
  </sheetData>
  <sheetProtection algorithmName="SHA-512" hashValue="sQA+jAAo/jUCAoEJ7TGHbYR87O6mW/OA5JPlY5byvr8wLouanA6CcVxvz13LPmDmA+GjhNAV114ziBaRquUPzQ==" saltValue="z8YcZbPBMBMrJVCkqoVcuTipxOIvyZ6TjZ41qyFf0CHHkn3tbRNtvg83zC/kAxDq8e/xqoyx+H9MhIaULKwdcg==" spinCount="100000" sheet="1" objects="1" scenarios="1" formatColumns="0" formatRows="0" autoFilter="0"/>
  <autoFilter ref="C122:K31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8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95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1" customFormat="1" ht="12" customHeight="1">
      <c r="B8" s="20"/>
      <c r="D8" s="120" t="s">
        <v>126</v>
      </c>
      <c r="L8" s="20"/>
    </row>
    <row r="9" spans="1:46" s="2" customFormat="1" ht="16.5" customHeight="1">
      <c r="A9" s="31"/>
      <c r="B9" s="36"/>
      <c r="C9" s="31"/>
      <c r="D9" s="31"/>
      <c r="E9" s="303" t="s">
        <v>1993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1994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305" t="s">
        <v>1995</v>
      </c>
      <c r="F11" s="306"/>
      <c r="G11" s="306"/>
      <c r="H11" s="306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15</v>
      </c>
      <c r="E13" s="31"/>
      <c r="F13" s="111" t="s">
        <v>1</v>
      </c>
      <c r="G13" s="31"/>
      <c r="H13" s="31"/>
      <c r="I13" s="120" t="s">
        <v>16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17</v>
      </c>
      <c r="E14" s="31"/>
      <c r="F14" s="111" t="s">
        <v>18</v>
      </c>
      <c r="G14" s="31"/>
      <c r="H14" s="31"/>
      <c r="I14" s="120" t="s">
        <v>19</v>
      </c>
      <c r="J14" s="121" t="str">
        <f>'Rekapitulácia stavby'!AN8</f>
        <v>24. 4. 2023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21</v>
      </c>
      <c r="E16" s="31"/>
      <c r="F16" s="31"/>
      <c r="G16" s="31"/>
      <c r="H16" s="31"/>
      <c r="I16" s="120" t="s">
        <v>22</v>
      </c>
      <c r="J16" s="111" t="s">
        <v>1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23</v>
      </c>
      <c r="F17" s="31"/>
      <c r="G17" s="31"/>
      <c r="H17" s="31"/>
      <c r="I17" s="120" t="s">
        <v>24</v>
      </c>
      <c r="J17" s="111" t="s">
        <v>1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25</v>
      </c>
      <c r="E19" s="31"/>
      <c r="F19" s="31"/>
      <c r="G19" s="31"/>
      <c r="H19" s="31"/>
      <c r="I19" s="120" t="s">
        <v>22</v>
      </c>
      <c r="J19" s="111" t="str">
        <f>'Rekapitulácia stavby'!AN13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307" t="str">
        <f>'Rekapitulácia stavby'!E14</f>
        <v xml:space="preserve"> </v>
      </c>
      <c r="F20" s="307"/>
      <c r="G20" s="307"/>
      <c r="H20" s="307"/>
      <c r="I20" s="120" t="s">
        <v>24</v>
      </c>
      <c r="J20" s="111" t="str">
        <f>'Rekapitulácia stavby'!AN14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27</v>
      </c>
      <c r="E22" s="31"/>
      <c r="F22" s="31"/>
      <c r="G22" s="31"/>
      <c r="H22" s="31"/>
      <c r="I22" s="120" t="s">
        <v>22</v>
      </c>
      <c r="J22" s="111" t="s">
        <v>1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28</v>
      </c>
      <c r="F23" s="31"/>
      <c r="G23" s="31"/>
      <c r="H23" s="31"/>
      <c r="I23" s="120" t="s">
        <v>24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30</v>
      </c>
      <c r="E25" s="31"/>
      <c r="F25" s="31"/>
      <c r="G25" s="31"/>
      <c r="H25" s="31"/>
      <c r="I25" s="120" t="s">
        <v>22</v>
      </c>
      <c r="J25" s="111" t="s">
        <v>1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">
        <v>31</v>
      </c>
      <c r="F26" s="31"/>
      <c r="G26" s="31"/>
      <c r="H26" s="31"/>
      <c r="I26" s="120" t="s">
        <v>24</v>
      </c>
      <c r="J26" s="111" t="s">
        <v>1</v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32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2"/>
      <c r="B29" s="123"/>
      <c r="C29" s="122"/>
      <c r="D29" s="122"/>
      <c r="E29" s="308" t="s">
        <v>1</v>
      </c>
      <c r="F29" s="308"/>
      <c r="G29" s="308"/>
      <c r="H29" s="308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6" t="s">
        <v>33</v>
      </c>
      <c r="E32" s="31"/>
      <c r="F32" s="31"/>
      <c r="G32" s="31"/>
      <c r="H32" s="31"/>
      <c r="I32" s="31"/>
      <c r="J32" s="127">
        <f>ROUND(J127, 2)</f>
        <v>52787.3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5"/>
      <c r="E33" s="125"/>
      <c r="F33" s="125"/>
      <c r="G33" s="125"/>
      <c r="H33" s="125"/>
      <c r="I33" s="125"/>
      <c r="J33" s="125"/>
      <c r="K33" s="125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8" t="s">
        <v>35</v>
      </c>
      <c r="G34" s="31"/>
      <c r="H34" s="31"/>
      <c r="I34" s="128" t="s">
        <v>34</v>
      </c>
      <c r="J34" s="128" t="s">
        <v>36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9" t="s">
        <v>37</v>
      </c>
      <c r="E35" s="130" t="s">
        <v>38</v>
      </c>
      <c r="F35" s="131">
        <f>ROUND((SUM(BE127:BE287)),  2)</f>
        <v>0</v>
      </c>
      <c r="G35" s="132"/>
      <c r="H35" s="132"/>
      <c r="I35" s="133">
        <v>0.2</v>
      </c>
      <c r="J35" s="131">
        <f>ROUND(((SUM(BE127:BE287))*I35),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30" t="s">
        <v>39</v>
      </c>
      <c r="F36" s="134">
        <f>ROUND((SUM(BF127:BF287)),  2)</f>
        <v>52787.3</v>
      </c>
      <c r="G36" s="31"/>
      <c r="H36" s="31"/>
      <c r="I36" s="135">
        <v>0.2</v>
      </c>
      <c r="J36" s="134">
        <f>ROUND(((SUM(BF127:BF287))*I36),  2)</f>
        <v>10557.46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40</v>
      </c>
      <c r="F37" s="134">
        <f>ROUND((SUM(BG127:BG287)),  2)</f>
        <v>0</v>
      </c>
      <c r="G37" s="31"/>
      <c r="H37" s="31"/>
      <c r="I37" s="135">
        <v>0.2</v>
      </c>
      <c r="J37" s="134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20" t="s">
        <v>41</v>
      </c>
      <c r="F38" s="134">
        <f>ROUND((SUM(BH127:BH287)),  2)</f>
        <v>0</v>
      </c>
      <c r="G38" s="31"/>
      <c r="H38" s="31"/>
      <c r="I38" s="135">
        <v>0.2</v>
      </c>
      <c r="J38" s="134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30" t="s">
        <v>42</v>
      </c>
      <c r="F39" s="131">
        <f>ROUND((SUM(BI127:BI287)),  2)</f>
        <v>0</v>
      </c>
      <c r="G39" s="132"/>
      <c r="H39" s="132"/>
      <c r="I39" s="133">
        <v>0</v>
      </c>
      <c r="J39" s="131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6"/>
      <c r="D41" s="137" t="s">
        <v>43</v>
      </c>
      <c r="E41" s="138"/>
      <c r="F41" s="138"/>
      <c r="G41" s="139" t="s">
        <v>44</v>
      </c>
      <c r="H41" s="140" t="s">
        <v>45</v>
      </c>
      <c r="I41" s="138"/>
      <c r="J41" s="141">
        <f>SUM(J32:J39)</f>
        <v>63344.76</v>
      </c>
      <c r="K41" s="142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1"/>
      <c r="C86" s="28" t="s">
        <v>126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1"/>
      <c r="B87" s="32"/>
      <c r="C87" s="33"/>
      <c r="D87" s="33"/>
      <c r="E87" s="309" t="s">
        <v>1993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1994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65" t="str">
        <f>E11</f>
        <v>01 - Svetelná a zásuvková inštalácia</v>
      </c>
      <c r="F89" s="311"/>
      <c r="G89" s="311"/>
      <c r="H89" s="311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8" t="s">
        <v>17</v>
      </c>
      <c r="D91" s="33"/>
      <c r="E91" s="33"/>
      <c r="F91" s="26" t="str">
        <f>F14</f>
        <v>ZVONČIN</v>
      </c>
      <c r="G91" s="33"/>
      <c r="H91" s="33"/>
      <c r="I91" s="28" t="s">
        <v>19</v>
      </c>
      <c r="J91" s="67" t="str">
        <f>IF(J14="","",J14)</f>
        <v>24. 4. 2023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8" t="s">
        <v>21</v>
      </c>
      <c r="D93" s="33"/>
      <c r="E93" s="33"/>
      <c r="F93" s="26" t="str">
        <f>E17</f>
        <v>Obec Zvončín</v>
      </c>
      <c r="G93" s="33"/>
      <c r="H93" s="33"/>
      <c r="I93" s="28" t="s">
        <v>27</v>
      </c>
      <c r="J93" s="29" t="str">
        <f>E23</f>
        <v>HR PROJECT,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8" t="s">
        <v>25</v>
      </c>
      <c r="D94" s="33"/>
      <c r="E94" s="33"/>
      <c r="F94" s="26" t="str">
        <f>IF(E20="","",E20)</f>
        <v xml:space="preserve"> </v>
      </c>
      <c r="G94" s="33"/>
      <c r="H94" s="33"/>
      <c r="I94" s="28" t="s">
        <v>30</v>
      </c>
      <c r="J94" s="29" t="str">
        <f>E26</f>
        <v>Vladimír Pilnik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4" t="s">
        <v>129</v>
      </c>
      <c r="D96" s="155"/>
      <c r="E96" s="155"/>
      <c r="F96" s="155"/>
      <c r="G96" s="155"/>
      <c r="H96" s="155"/>
      <c r="I96" s="155"/>
      <c r="J96" s="156" t="s">
        <v>130</v>
      </c>
      <c r="K96" s="155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57" t="s">
        <v>131</v>
      </c>
      <c r="D98" s="33"/>
      <c r="E98" s="33"/>
      <c r="F98" s="33"/>
      <c r="G98" s="33"/>
      <c r="H98" s="33"/>
      <c r="I98" s="33"/>
      <c r="J98" s="85">
        <f>J127</f>
        <v>52787.299999999988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132</v>
      </c>
    </row>
    <row r="99" spans="1:47" s="9" customFormat="1" ht="24.95" customHeight="1">
      <c r="B99" s="158"/>
      <c r="C99" s="159"/>
      <c r="D99" s="160" t="s">
        <v>1996</v>
      </c>
      <c r="E99" s="161"/>
      <c r="F99" s="161"/>
      <c r="G99" s="161"/>
      <c r="H99" s="161"/>
      <c r="I99" s="161"/>
      <c r="J99" s="162">
        <f>J128</f>
        <v>2615.6999999999998</v>
      </c>
      <c r="K99" s="159"/>
      <c r="L99" s="163"/>
    </row>
    <row r="100" spans="1:47" s="10" customFormat="1" ht="19.899999999999999" customHeight="1">
      <c r="B100" s="164"/>
      <c r="C100" s="105"/>
      <c r="D100" s="165" t="s">
        <v>1997</v>
      </c>
      <c r="E100" s="166"/>
      <c r="F100" s="166"/>
      <c r="G100" s="166"/>
      <c r="H100" s="166"/>
      <c r="I100" s="166"/>
      <c r="J100" s="167">
        <f>J129</f>
        <v>2615.6999999999998</v>
      </c>
      <c r="K100" s="105"/>
      <c r="L100" s="168"/>
    </row>
    <row r="101" spans="1:47" s="9" customFormat="1" ht="24.95" customHeight="1">
      <c r="B101" s="158"/>
      <c r="C101" s="159"/>
      <c r="D101" s="160" t="s">
        <v>1998</v>
      </c>
      <c r="E101" s="161"/>
      <c r="F101" s="161"/>
      <c r="G101" s="161"/>
      <c r="H101" s="161"/>
      <c r="I101" s="161"/>
      <c r="J101" s="162">
        <f>J135</f>
        <v>44129.599999999991</v>
      </c>
      <c r="K101" s="159"/>
      <c r="L101" s="163"/>
    </row>
    <row r="102" spans="1:47" s="10" customFormat="1" ht="19.899999999999999" customHeight="1">
      <c r="B102" s="164"/>
      <c r="C102" s="105"/>
      <c r="D102" s="165" t="s">
        <v>1999</v>
      </c>
      <c r="E102" s="166"/>
      <c r="F102" s="166"/>
      <c r="G102" s="166"/>
      <c r="H102" s="166"/>
      <c r="I102" s="166"/>
      <c r="J102" s="167">
        <f>J136</f>
        <v>6539.64</v>
      </c>
      <c r="K102" s="105"/>
      <c r="L102" s="168"/>
    </row>
    <row r="103" spans="1:47" s="10" customFormat="1" ht="19.899999999999999" customHeight="1">
      <c r="B103" s="164"/>
      <c r="C103" s="105"/>
      <c r="D103" s="165" t="s">
        <v>2000</v>
      </c>
      <c r="E103" s="166"/>
      <c r="F103" s="166"/>
      <c r="G103" s="166"/>
      <c r="H103" s="166"/>
      <c r="I103" s="166"/>
      <c r="J103" s="167">
        <f>J147</f>
        <v>37589.959999999992</v>
      </c>
      <c r="K103" s="105"/>
      <c r="L103" s="168"/>
    </row>
    <row r="104" spans="1:47" s="9" customFormat="1" ht="24.95" customHeight="1">
      <c r="B104" s="158"/>
      <c r="C104" s="159"/>
      <c r="D104" s="160" t="s">
        <v>2001</v>
      </c>
      <c r="E104" s="161"/>
      <c r="F104" s="161"/>
      <c r="G104" s="161"/>
      <c r="H104" s="161"/>
      <c r="I104" s="161"/>
      <c r="J104" s="162">
        <f>J278</f>
        <v>6042</v>
      </c>
      <c r="K104" s="159"/>
      <c r="L104" s="163"/>
    </row>
    <row r="105" spans="1:47" s="9" customFormat="1" ht="24.95" customHeight="1">
      <c r="B105" s="158"/>
      <c r="C105" s="159"/>
      <c r="D105" s="160" t="s">
        <v>2002</v>
      </c>
      <c r="E105" s="161"/>
      <c r="F105" s="161"/>
      <c r="G105" s="161"/>
      <c r="H105" s="161"/>
      <c r="I105" s="161"/>
      <c r="J105" s="162">
        <f>J285</f>
        <v>0</v>
      </c>
      <c r="K105" s="159"/>
      <c r="L105" s="163"/>
    </row>
    <row r="106" spans="1:47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5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5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5" customHeight="1">
      <c r="A112" s="31"/>
      <c r="B112" s="32"/>
      <c r="C112" s="23" t="s">
        <v>151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12" customHeight="1">
      <c r="A114" s="31"/>
      <c r="B114" s="32"/>
      <c r="C114" s="28" t="s">
        <v>13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6.25" customHeight="1">
      <c r="A115" s="31"/>
      <c r="B115" s="32"/>
      <c r="C115" s="33"/>
      <c r="D115" s="33"/>
      <c r="E115" s="309" t="str">
        <f>E7</f>
        <v>ZNÍŽENIE ENERGITECKEJ NÁROČNOSTI BUDOVY OcÚ S KULTÚRNYM DOMOM ZVONČIN</v>
      </c>
      <c r="F115" s="310"/>
      <c r="G115" s="310"/>
      <c r="H115" s="310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1" customFormat="1" ht="12" customHeight="1">
      <c r="B116" s="21"/>
      <c r="C116" s="28" t="s">
        <v>126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pans="1:63" s="2" customFormat="1" ht="16.5" customHeight="1">
      <c r="A117" s="31"/>
      <c r="B117" s="32"/>
      <c r="C117" s="33"/>
      <c r="D117" s="33"/>
      <c r="E117" s="309" t="s">
        <v>1993</v>
      </c>
      <c r="F117" s="311"/>
      <c r="G117" s="311"/>
      <c r="H117" s="311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8" t="s">
        <v>1994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65" t="str">
        <f>E11</f>
        <v>01 - Svetelná a zásuvková inštalácia</v>
      </c>
      <c r="F119" s="311"/>
      <c r="G119" s="311"/>
      <c r="H119" s="311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8" t="s">
        <v>17</v>
      </c>
      <c r="D121" s="33"/>
      <c r="E121" s="33"/>
      <c r="F121" s="26" t="str">
        <f>F14</f>
        <v>ZVONČIN</v>
      </c>
      <c r="G121" s="33"/>
      <c r="H121" s="33"/>
      <c r="I121" s="28" t="s">
        <v>19</v>
      </c>
      <c r="J121" s="67" t="str">
        <f>IF(J14="","",J14)</f>
        <v>24. 4. 2023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8" t="s">
        <v>21</v>
      </c>
      <c r="D123" s="33"/>
      <c r="E123" s="33"/>
      <c r="F123" s="26" t="str">
        <f>E17</f>
        <v>Obec Zvončín</v>
      </c>
      <c r="G123" s="33"/>
      <c r="H123" s="33"/>
      <c r="I123" s="28" t="s">
        <v>27</v>
      </c>
      <c r="J123" s="29" t="str">
        <f>E23</f>
        <v>HR PROJECT, s.r.o.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8" t="s">
        <v>25</v>
      </c>
      <c r="D124" s="33"/>
      <c r="E124" s="33"/>
      <c r="F124" s="26" t="str">
        <f>IF(E20="","",E20)</f>
        <v xml:space="preserve"> </v>
      </c>
      <c r="G124" s="33"/>
      <c r="H124" s="33"/>
      <c r="I124" s="28" t="s">
        <v>30</v>
      </c>
      <c r="J124" s="29" t="str">
        <f>E26</f>
        <v>Vladimír Pilnik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69"/>
      <c r="B126" s="170"/>
      <c r="C126" s="171" t="s">
        <v>152</v>
      </c>
      <c r="D126" s="172" t="s">
        <v>58</v>
      </c>
      <c r="E126" s="172" t="s">
        <v>54</v>
      </c>
      <c r="F126" s="172" t="s">
        <v>55</v>
      </c>
      <c r="G126" s="172" t="s">
        <v>153</v>
      </c>
      <c r="H126" s="172" t="s">
        <v>154</v>
      </c>
      <c r="I126" s="172" t="s">
        <v>155</v>
      </c>
      <c r="J126" s="173" t="s">
        <v>130</v>
      </c>
      <c r="K126" s="174" t="s">
        <v>156</v>
      </c>
      <c r="L126" s="175"/>
      <c r="M126" s="76" t="s">
        <v>1</v>
      </c>
      <c r="N126" s="77" t="s">
        <v>37</v>
      </c>
      <c r="O126" s="77" t="s">
        <v>157</v>
      </c>
      <c r="P126" s="77" t="s">
        <v>158</v>
      </c>
      <c r="Q126" s="77" t="s">
        <v>159</v>
      </c>
      <c r="R126" s="77" t="s">
        <v>160</v>
      </c>
      <c r="S126" s="77" t="s">
        <v>161</v>
      </c>
      <c r="T126" s="78" t="s">
        <v>162</v>
      </c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</row>
    <row r="127" spans="1:63" s="2" customFormat="1" ht="22.9" customHeight="1">
      <c r="A127" s="31"/>
      <c r="B127" s="32"/>
      <c r="C127" s="83" t="s">
        <v>131</v>
      </c>
      <c r="D127" s="33"/>
      <c r="E127" s="33"/>
      <c r="F127" s="33"/>
      <c r="G127" s="33"/>
      <c r="H127" s="33"/>
      <c r="I127" s="33"/>
      <c r="J127" s="176">
        <f>BK127</f>
        <v>52787.299999999988</v>
      </c>
      <c r="K127" s="33"/>
      <c r="L127" s="36"/>
      <c r="M127" s="79"/>
      <c r="N127" s="177"/>
      <c r="O127" s="80"/>
      <c r="P127" s="178">
        <f>P128+P135+P278+P285</f>
        <v>0</v>
      </c>
      <c r="Q127" s="80"/>
      <c r="R127" s="178">
        <f>R128+R135+R278+R285</f>
        <v>0</v>
      </c>
      <c r="S127" s="80"/>
      <c r="T127" s="179">
        <f>T128+T135+T278+T285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7" t="s">
        <v>72</v>
      </c>
      <c r="AU127" s="17" t="s">
        <v>132</v>
      </c>
      <c r="BK127" s="180">
        <f>BK128+BK135+BK278+BK285</f>
        <v>52787.299999999988</v>
      </c>
    </row>
    <row r="128" spans="1:63" s="12" customFormat="1" ht="25.9" customHeight="1">
      <c r="B128" s="181"/>
      <c r="C128" s="182"/>
      <c r="D128" s="183" t="s">
        <v>72</v>
      </c>
      <c r="E128" s="184" t="s">
        <v>163</v>
      </c>
      <c r="F128" s="184" t="s">
        <v>2003</v>
      </c>
      <c r="G128" s="182"/>
      <c r="H128" s="182"/>
      <c r="I128" s="182"/>
      <c r="J128" s="185">
        <f>BK128</f>
        <v>2615.6999999999998</v>
      </c>
      <c r="K128" s="182"/>
      <c r="L128" s="186"/>
      <c r="M128" s="187"/>
      <c r="N128" s="188"/>
      <c r="O128" s="188"/>
      <c r="P128" s="189">
        <f>P129</f>
        <v>0</v>
      </c>
      <c r="Q128" s="188"/>
      <c r="R128" s="189">
        <f>R129</f>
        <v>0</v>
      </c>
      <c r="S128" s="188"/>
      <c r="T128" s="190">
        <f>T129</f>
        <v>0</v>
      </c>
      <c r="AR128" s="191" t="s">
        <v>81</v>
      </c>
      <c r="AT128" s="192" t="s">
        <v>72</v>
      </c>
      <c r="AU128" s="192" t="s">
        <v>73</v>
      </c>
      <c r="AY128" s="191" t="s">
        <v>165</v>
      </c>
      <c r="BK128" s="193">
        <f>BK129</f>
        <v>2615.6999999999998</v>
      </c>
    </row>
    <row r="129" spans="1:65" s="12" customFormat="1" ht="22.9" customHeight="1">
      <c r="B129" s="181"/>
      <c r="C129" s="182"/>
      <c r="D129" s="183" t="s">
        <v>72</v>
      </c>
      <c r="E129" s="194" t="s">
        <v>207</v>
      </c>
      <c r="F129" s="194" t="s">
        <v>2004</v>
      </c>
      <c r="G129" s="182"/>
      <c r="H129" s="182"/>
      <c r="I129" s="182"/>
      <c r="J129" s="195">
        <f>BK129</f>
        <v>2615.6999999999998</v>
      </c>
      <c r="K129" s="182"/>
      <c r="L129" s="186"/>
      <c r="M129" s="187"/>
      <c r="N129" s="188"/>
      <c r="O129" s="188"/>
      <c r="P129" s="189">
        <f>SUM(P130:P134)</f>
        <v>0</v>
      </c>
      <c r="Q129" s="188"/>
      <c r="R129" s="189">
        <f>SUM(R130:R134)</f>
        <v>0</v>
      </c>
      <c r="S129" s="188"/>
      <c r="T129" s="190">
        <f>SUM(T130:T134)</f>
        <v>0</v>
      </c>
      <c r="AR129" s="191" t="s">
        <v>81</v>
      </c>
      <c r="AT129" s="192" t="s">
        <v>72</v>
      </c>
      <c r="AU129" s="192" t="s">
        <v>81</v>
      </c>
      <c r="AY129" s="191" t="s">
        <v>165</v>
      </c>
      <c r="BK129" s="193">
        <f>SUM(BK130:BK134)</f>
        <v>2615.6999999999998</v>
      </c>
    </row>
    <row r="130" spans="1:65" s="2" customFormat="1" ht="24.2" customHeight="1">
      <c r="A130" s="31"/>
      <c r="B130" s="32"/>
      <c r="C130" s="196" t="s">
        <v>81</v>
      </c>
      <c r="D130" s="196" t="s">
        <v>167</v>
      </c>
      <c r="E130" s="197" t="s">
        <v>2005</v>
      </c>
      <c r="F130" s="198" t="s">
        <v>2006</v>
      </c>
      <c r="G130" s="199" t="s">
        <v>289</v>
      </c>
      <c r="H130" s="200">
        <v>153</v>
      </c>
      <c r="I130" s="201">
        <v>3.64</v>
      </c>
      <c r="J130" s="201">
        <f>ROUND(I130*H130,2)</f>
        <v>556.91999999999996</v>
      </c>
      <c r="K130" s="202"/>
      <c r="L130" s="36"/>
      <c r="M130" s="203" t="s">
        <v>1</v>
      </c>
      <c r="N130" s="204" t="s">
        <v>39</v>
      </c>
      <c r="O130" s="205">
        <v>0</v>
      </c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171</v>
      </c>
      <c r="AT130" s="207" t="s">
        <v>167</v>
      </c>
      <c r="AU130" s="207" t="s">
        <v>94</v>
      </c>
      <c r="AY130" s="17" t="s">
        <v>165</v>
      </c>
      <c r="BE130" s="208">
        <f>IF(N130="základná",J130,0)</f>
        <v>0</v>
      </c>
      <c r="BF130" s="208">
        <f>IF(N130="znížená",J130,0)</f>
        <v>556.91999999999996</v>
      </c>
      <c r="BG130" s="208">
        <f>IF(N130="zákl. prenesená",J130,0)</f>
        <v>0</v>
      </c>
      <c r="BH130" s="208">
        <f>IF(N130="zníž. prenesená",J130,0)</f>
        <v>0</v>
      </c>
      <c r="BI130" s="208">
        <f>IF(N130="nulová",J130,0)</f>
        <v>0</v>
      </c>
      <c r="BJ130" s="17" t="s">
        <v>94</v>
      </c>
      <c r="BK130" s="208">
        <f>ROUND(I130*H130,2)</f>
        <v>556.91999999999996</v>
      </c>
      <c r="BL130" s="17" t="s">
        <v>171</v>
      </c>
      <c r="BM130" s="207" t="s">
        <v>94</v>
      </c>
    </row>
    <row r="131" spans="1:65" s="2" customFormat="1" ht="24.2" customHeight="1">
      <c r="A131" s="31"/>
      <c r="B131" s="32"/>
      <c r="C131" s="196" t="s">
        <v>94</v>
      </c>
      <c r="D131" s="196" t="s">
        <v>167</v>
      </c>
      <c r="E131" s="197" t="s">
        <v>2007</v>
      </c>
      <c r="F131" s="198" t="s">
        <v>2008</v>
      </c>
      <c r="G131" s="199" t="s">
        <v>289</v>
      </c>
      <c r="H131" s="200">
        <v>3</v>
      </c>
      <c r="I131" s="201">
        <v>21.33</v>
      </c>
      <c r="J131" s="201">
        <f>ROUND(I131*H131,2)</f>
        <v>63.99</v>
      </c>
      <c r="K131" s="202"/>
      <c r="L131" s="36"/>
      <c r="M131" s="203" t="s">
        <v>1</v>
      </c>
      <c r="N131" s="204" t="s">
        <v>39</v>
      </c>
      <c r="O131" s="205">
        <v>0</v>
      </c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171</v>
      </c>
      <c r="AT131" s="207" t="s">
        <v>167</v>
      </c>
      <c r="AU131" s="207" t="s">
        <v>94</v>
      </c>
      <c r="AY131" s="17" t="s">
        <v>165</v>
      </c>
      <c r="BE131" s="208">
        <f>IF(N131="základná",J131,0)</f>
        <v>0</v>
      </c>
      <c r="BF131" s="208">
        <f>IF(N131="znížená",J131,0)</f>
        <v>63.99</v>
      </c>
      <c r="BG131" s="208">
        <f>IF(N131="zákl. prenesená",J131,0)</f>
        <v>0</v>
      </c>
      <c r="BH131" s="208">
        <f>IF(N131="zníž. prenesená",J131,0)</f>
        <v>0</v>
      </c>
      <c r="BI131" s="208">
        <f>IF(N131="nulová",J131,0)</f>
        <v>0</v>
      </c>
      <c r="BJ131" s="17" t="s">
        <v>94</v>
      </c>
      <c r="BK131" s="208">
        <f>ROUND(I131*H131,2)</f>
        <v>63.99</v>
      </c>
      <c r="BL131" s="17" t="s">
        <v>171</v>
      </c>
      <c r="BM131" s="207" t="s">
        <v>171</v>
      </c>
    </row>
    <row r="132" spans="1:65" s="2" customFormat="1" ht="37.9" customHeight="1">
      <c r="A132" s="31"/>
      <c r="B132" s="32"/>
      <c r="C132" s="196" t="s">
        <v>180</v>
      </c>
      <c r="D132" s="196" t="s">
        <v>167</v>
      </c>
      <c r="E132" s="197" t="s">
        <v>2009</v>
      </c>
      <c r="F132" s="198" t="s">
        <v>2010</v>
      </c>
      <c r="G132" s="199" t="s">
        <v>220</v>
      </c>
      <c r="H132" s="200">
        <v>444</v>
      </c>
      <c r="I132" s="201">
        <v>1.56</v>
      </c>
      <c r="J132" s="201">
        <f>ROUND(I132*H132,2)</f>
        <v>692.64</v>
      </c>
      <c r="K132" s="202"/>
      <c r="L132" s="36"/>
      <c r="M132" s="203" t="s">
        <v>1</v>
      </c>
      <c r="N132" s="204" t="s">
        <v>39</v>
      </c>
      <c r="O132" s="205">
        <v>0</v>
      </c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171</v>
      </c>
      <c r="AT132" s="207" t="s">
        <v>167</v>
      </c>
      <c r="AU132" s="207" t="s">
        <v>94</v>
      </c>
      <c r="AY132" s="17" t="s">
        <v>165</v>
      </c>
      <c r="BE132" s="208">
        <f>IF(N132="základná",J132,0)</f>
        <v>0</v>
      </c>
      <c r="BF132" s="208">
        <f>IF(N132="znížená",J132,0)</f>
        <v>692.64</v>
      </c>
      <c r="BG132" s="208">
        <f>IF(N132="zákl. prenesená",J132,0)</f>
        <v>0</v>
      </c>
      <c r="BH132" s="208">
        <f>IF(N132="zníž. prenesená",J132,0)</f>
        <v>0</v>
      </c>
      <c r="BI132" s="208">
        <f>IF(N132="nulová",J132,0)</f>
        <v>0</v>
      </c>
      <c r="BJ132" s="17" t="s">
        <v>94</v>
      </c>
      <c r="BK132" s="208">
        <f>ROUND(I132*H132,2)</f>
        <v>692.64</v>
      </c>
      <c r="BL132" s="17" t="s">
        <v>171</v>
      </c>
      <c r="BM132" s="207" t="s">
        <v>194</v>
      </c>
    </row>
    <row r="133" spans="1:65" s="2" customFormat="1" ht="37.9" customHeight="1">
      <c r="A133" s="31"/>
      <c r="B133" s="32"/>
      <c r="C133" s="196" t="s">
        <v>171</v>
      </c>
      <c r="D133" s="196" t="s">
        <v>167</v>
      </c>
      <c r="E133" s="197" t="s">
        <v>2011</v>
      </c>
      <c r="F133" s="198" t="s">
        <v>2012</v>
      </c>
      <c r="G133" s="199" t="s">
        <v>220</v>
      </c>
      <c r="H133" s="200">
        <v>342</v>
      </c>
      <c r="I133" s="201">
        <v>1.95</v>
      </c>
      <c r="J133" s="201">
        <f>ROUND(I133*H133,2)</f>
        <v>666.9</v>
      </c>
      <c r="K133" s="202"/>
      <c r="L133" s="36"/>
      <c r="M133" s="203" t="s">
        <v>1</v>
      </c>
      <c r="N133" s="204" t="s">
        <v>39</v>
      </c>
      <c r="O133" s="205">
        <v>0</v>
      </c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171</v>
      </c>
      <c r="AT133" s="207" t="s">
        <v>167</v>
      </c>
      <c r="AU133" s="207" t="s">
        <v>94</v>
      </c>
      <c r="AY133" s="17" t="s">
        <v>165</v>
      </c>
      <c r="BE133" s="208">
        <f>IF(N133="základná",J133,0)</f>
        <v>0</v>
      </c>
      <c r="BF133" s="208">
        <f>IF(N133="znížená",J133,0)</f>
        <v>666.9</v>
      </c>
      <c r="BG133" s="208">
        <f>IF(N133="zákl. prenesená",J133,0)</f>
        <v>0</v>
      </c>
      <c r="BH133" s="208">
        <f>IF(N133="zníž. prenesená",J133,0)</f>
        <v>0</v>
      </c>
      <c r="BI133" s="208">
        <f>IF(N133="nulová",J133,0)</f>
        <v>0</v>
      </c>
      <c r="BJ133" s="17" t="s">
        <v>94</v>
      </c>
      <c r="BK133" s="208">
        <f>ROUND(I133*H133,2)</f>
        <v>666.9</v>
      </c>
      <c r="BL133" s="17" t="s">
        <v>171</v>
      </c>
      <c r="BM133" s="207" t="s">
        <v>202</v>
      </c>
    </row>
    <row r="134" spans="1:65" s="2" customFormat="1" ht="37.9" customHeight="1">
      <c r="A134" s="31"/>
      <c r="B134" s="32"/>
      <c r="C134" s="196" t="s">
        <v>190</v>
      </c>
      <c r="D134" s="196" t="s">
        <v>167</v>
      </c>
      <c r="E134" s="197" t="s">
        <v>2013</v>
      </c>
      <c r="F134" s="198" t="s">
        <v>2014</v>
      </c>
      <c r="G134" s="199" t="s">
        <v>220</v>
      </c>
      <c r="H134" s="200">
        <v>231</v>
      </c>
      <c r="I134" s="201">
        <v>2.75</v>
      </c>
      <c r="J134" s="201">
        <f>ROUND(I134*H134,2)</f>
        <v>635.25</v>
      </c>
      <c r="K134" s="202"/>
      <c r="L134" s="36"/>
      <c r="M134" s="203" t="s">
        <v>1</v>
      </c>
      <c r="N134" s="204" t="s">
        <v>39</v>
      </c>
      <c r="O134" s="205">
        <v>0</v>
      </c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171</v>
      </c>
      <c r="AT134" s="207" t="s">
        <v>167</v>
      </c>
      <c r="AU134" s="207" t="s">
        <v>94</v>
      </c>
      <c r="AY134" s="17" t="s">
        <v>165</v>
      </c>
      <c r="BE134" s="208">
        <f>IF(N134="základná",J134,0)</f>
        <v>0</v>
      </c>
      <c r="BF134" s="208">
        <f>IF(N134="znížená",J134,0)</f>
        <v>635.25</v>
      </c>
      <c r="BG134" s="208">
        <f>IF(N134="zákl. prenesená",J134,0)</f>
        <v>0</v>
      </c>
      <c r="BH134" s="208">
        <f>IF(N134="zníž. prenesená",J134,0)</f>
        <v>0</v>
      </c>
      <c r="BI134" s="208">
        <f>IF(N134="nulová",J134,0)</f>
        <v>0</v>
      </c>
      <c r="BJ134" s="17" t="s">
        <v>94</v>
      </c>
      <c r="BK134" s="208">
        <f>ROUND(I134*H134,2)</f>
        <v>635.25</v>
      </c>
      <c r="BL134" s="17" t="s">
        <v>171</v>
      </c>
      <c r="BM134" s="207" t="s">
        <v>122</v>
      </c>
    </row>
    <row r="135" spans="1:65" s="12" customFormat="1" ht="25.9" customHeight="1">
      <c r="B135" s="181"/>
      <c r="C135" s="182"/>
      <c r="D135" s="183" t="s">
        <v>72</v>
      </c>
      <c r="E135" s="184" t="s">
        <v>615</v>
      </c>
      <c r="F135" s="184" t="s">
        <v>2015</v>
      </c>
      <c r="G135" s="182"/>
      <c r="H135" s="182"/>
      <c r="I135" s="182"/>
      <c r="J135" s="185">
        <f>BK135</f>
        <v>44129.599999999991</v>
      </c>
      <c r="K135" s="182"/>
      <c r="L135" s="186"/>
      <c r="M135" s="187"/>
      <c r="N135" s="188"/>
      <c r="O135" s="188"/>
      <c r="P135" s="189">
        <f>P136+P147</f>
        <v>0</v>
      </c>
      <c r="Q135" s="188"/>
      <c r="R135" s="189">
        <f>R136+R147</f>
        <v>0</v>
      </c>
      <c r="S135" s="188"/>
      <c r="T135" s="190">
        <f>T136+T147</f>
        <v>0</v>
      </c>
      <c r="AR135" s="191" t="s">
        <v>180</v>
      </c>
      <c r="AT135" s="192" t="s">
        <v>72</v>
      </c>
      <c r="AU135" s="192" t="s">
        <v>73</v>
      </c>
      <c r="AY135" s="191" t="s">
        <v>165</v>
      </c>
      <c r="BK135" s="193">
        <f>BK136+BK147</f>
        <v>44129.599999999991</v>
      </c>
    </row>
    <row r="136" spans="1:65" s="12" customFormat="1" ht="22.9" customHeight="1">
      <c r="B136" s="181"/>
      <c r="C136" s="182"/>
      <c r="D136" s="183" t="s">
        <v>72</v>
      </c>
      <c r="E136" s="194" t="s">
        <v>2016</v>
      </c>
      <c r="F136" s="194" t="s">
        <v>2017</v>
      </c>
      <c r="G136" s="182"/>
      <c r="H136" s="182"/>
      <c r="I136" s="182"/>
      <c r="J136" s="195">
        <f>BK136</f>
        <v>6539.64</v>
      </c>
      <c r="K136" s="182"/>
      <c r="L136" s="186"/>
      <c r="M136" s="187"/>
      <c r="N136" s="188"/>
      <c r="O136" s="188"/>
      <c r="P136" s="189">
        <f>SUM(P137:P146)</f>
        <v>0</v>
      </c>
      <c r="Q136" s="188"/>
      <c r="R136" s="189">
        <f>SUM(R137:R146)</f>
        <v>0</v>
      </c>
      <c r="S136" s="188"/>
      <c r="T136" s="190">
        <f>SUM(T137:T146)</f>
        <v>0</v>
      </c>
      <c r="AR136" s="191" t="s">
        <v>81</v>
      </c>
      <c r="AT136" s="192" t="s">
        <v>72</v>
      </c>
      <c r="AU136" s="192" t="s">
        <v>81</v>
      </c>
      <c r="AY136" s="191" t="s">
        <v>165</v>
      </c>
      <c r="BK136" s="193">
        <f>SUM(BK137:BK146)</f>
        <v>6539.64</v>
      </c>
    </row>
    <row r="137" spans="1:65" s="2" customFormat="1" ht="24.2" customHeight="1">
      <c r="A137" s="31"/>
      <c r="B137" s="32"/>
      <c r="C137" s="196" t="s">
        <v>194</v>
      </c>
      <c r="D137" s="196" t="s">
        <v>167</v>
      </c>
      <c r="E137" s="197" t="s">
        <v>2018</v>
      </c>
      <c r="F137" s="198" t="s">
        <v>2019</v>
      </c>
      <c r="G137" s="199" t="s">
        <v>2020</v>
      </c>
      <c r="H137" s="200">
        <v>68</v>
      </c>
      <c r="I137" s="201">
        <v>2</v>
      </c>
      <c r="J137" s="201">
        <f t="shared" ref="J137:J146" si="0">ROUND(I137*H137,2)</f>
        <v>136</v>
      </c>
      <c r="K137" s="202"/>
      <c r="L137" s="36"/>
      <c r="M137" s="203" t="s">
        <v>1</v>
      </c>
      <c r="N137" s="204" t="s">
        <v>39</v>
      </c>
      <c r="O137" s="205">
        <v>0</v>
      </c>
      <c r="P137" s="205">
        <f t="shared" ref="P137:P146" si="1">O137*H137</f>
        <v>0</v>
      </c>
      <c r="Q137" s="205">
        <v>0</v>
      </c>
      <c r="R137" s="205">
        <f t="shared" ref="R137:R146" si="2">Q137*H137</f>
        <v>0</v>
      </c>
      <c r="S137" s="205">
        <v>0</v>
      </c>
      <c r="T137" s="206">
        <f t="shared" ref="T137:T146" si="3"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171</v>
      </c>
      <c r="AT137" s="207" t="s">
        <v>167</v>
      </c>
      <c r="AU137" s="207" t="s">
        <v>94</v>
      </c>
      <c r="AY137" s="17" t="s">
        <v>165</v>
      </c>
      <c r="BE137" s="208">
        <f t="shared" ref="BE137:BE146" si="4">IF(N137="základná",J137,0)</f>
        <v>0</v>
      </c>
      <c r="BF137" s="208">
        <f t="shared" ref="BF137:BF146" si="5">IF(N137="znížená",J137,0)</f>
        <v>136</v>
      </c>
      <c r="BG137" s="208">
        <f t="shared" ref="BG137:BG146" si="6">IF(N137="zákl. prenesená",J137,0)</f>
        <v>0</v>
      </c>
      <c r="BH137" s="208">
        <f t="shared" ref="BH137:BH146" si="7">IF(N137="zníž. prenesená",J137,0)</f>
        <v>0</v>
      </c>
      <c r="BI137" s="208">
        <f t="shared" ref="BI137:BI146" si="8">IF(N137="nulová",J137,0)</f>
        <v>0</v>
      </c>
      <c r="BJ137" s="17" t="s">
        <v>94</v>
      </c>
      <c r="BK137" s="208">
        <f t="shared" ref="BK137:BK146" si="9">ROUND(I137*H137,2)</f>
        <v>136</v>
      </c>
      <c r="BL137" s="17" t="s">
        <v>171</v>
      </c>
      <c r="BM137" s="207" t="s">
        <v>225</v>
      </c>
    </row>
    <row r="138" spans="1:65" s="2" customFormat="1" ht="24.2" customHeight="1">
      <c r="A138" s="31"/>
      <c r="B138" s="32"/>
      <c r="C138" s="196" t="s">
        <v>198</v>
      </c>
      <c r="D138" s="196" t="s">
        <v>167</v>
      </c>
      <c r="E138" s="197" t="s">
        <v>2021</v>
      </c>
      <c r="F138" s="198" t="s">
        <v>2022</v>
      </c>
      <c r="G138" s="199" t="s">
        <v>425</v>
      </c>
      <c r="H138" s="200">
        <v>1</v>
      </c>
      <c r="I138" s="201">
        <v>53.74</v>
      </c>
      <c r="J138" s="201">
        <f t="shared" si="0"/>
        <v>53.74</v>
      </c>
      <c r="K138" s="202"/>
      <c r="L138" s="36"/>
      <c r="M138" s="203" t="s">
        <v>1</v>
      </c>
      <c r="N138" s="204" t="s">
        <v>39</v>
      </c>
      <c r="O138" s="205">
        <v>0</v>
      </c>
      <c r="P138" s="205">
        <f t="shared" si="1"/>
        <v>0</v>
      </c>
      <c r="Q138" s="205">
        <v>0</v>
      </c>
      <c r="R138" s="205">
        <f t="shared" si="2"/>
        <v>0</v>
      </c>
      <c r="S138" s="205">
        <v>0</v>
      </c>
      <c r="T138" s="206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171</v>
      </c>
      <c r="AT138" s="207" t="s">
        <v>167</v>
      </c>
      <c r="AU138" s="207" t="s">
        <v>94</v>
      </c>
      <c r="AY138" s="17" t="s">
        <v>165</v>
      </c>
      <c r="BE138" s="208">
        <f t="shared" si="4"/>
        <v>0</v>
      </c>
      <c r="BF138" s="208">
        <f t="shared" si="5"/>
        <v>53.74</v>
      </c>
      <c r="BG138" s="208">
        <f t="shared" si="6"/>
        <v>0</v>
      </c>
      <c r="BH138" s="208">
        <f t="shared" si="7"/>
        <v>0</v>
      </c>
      <c r="BI138" s="208">
        <f t="shared" si="8"/>
        <v>0</v>
      </c>
      <c r="BJ138" s="17" t="s">
        <v>94</v>
      </c>
      <c r="BK138" s="208">
        <f t="shared" si="9"/>
        <v>53.74</v>
      </c>
      <c r="BL138" s="17" t="s">
        <v>171</v>
      </c>
      <c r="BM138" s="207" t="s">
        <v>238</v>
      </c>
    </row>
    <row r="139" spans="1:65" s="2" customFormat="1" ht="37.9" customHeight="1">
      <c r="A139" s="31"/>
      <c r="B139" s="32"/>
      <c r="C139" s="196" t="s">
        <v>202</v>
      </c>
      <c r="D139" s="196" t="s">
        <v>167</v>
      </c>
      <c r="E139" s="197" t="s">
        <v>2023</v>
      </c>
      <c r="F139" s="198" t="s">
        <v>2024</v>
      </c>
      <c r="G139" s="199" t="s">
        <v>2025</v>
      </c>
      <c r="H139" s="200">
        <v>2</v>
      </c>
      <c r="I139" s="201">
        <v>67.23</v>
      </c>
      <c r="J139" s="201">
        <f t="shared" si="0"/>
        <v>134.46</v>
      </c>
      <c r="K139" s="202"/>
      <c r="L139" s="36"/>
      <c r="M139" s="203" t="s">
        <v>1</v>
      </c>
      <c r="N139" s="204" t="s">
        <v>39</v>
      </c>
      <c r="O139" s="205">
        <v>0</v>
      </c>
      <c r="P139" s="205">
        <f t="shared" si="1"/>
        <v>0</v>
      </c>
      <c r="Q139" s="205">
        <v>0</v>
      </c>
      <c r="R139" s="205">
        <f t="shared" si="2"/>
        <v>0</v>
      </c>
      <c r="S139" s="205">
        <v>0</v>
      </c>
      <c r="T139" s="206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171</v>
      </c>
      <c r="AT139" s="207" t="s">
        <v>167</v>
      </c>
      <c r="AU139" s="207" t="s">
        <v>94</v>
      </c>
      <c r="AY139" s="17" t="s">
        <v>165</v>
      </c>
      <c r="BE139" s="208">
        <f t="shared" si="4"/>
        <v>0</v>
      </c>
      <c r="BF139" s="208">
        <f t="shared" si="5"/>
        <v>134.46</v>
      </c>
      <c r="BG139" s="208">
        <f t="shared" si="6"/>
        <v>0</v>
      </c>
      <c r="BH139" s="208">
        <f t="shared" si="7"/>
        <v>0</v>
      </c>
      <c r="BI139" s="208">
        <f t="shared" si="8"/>
        <v>0</v>
      </c>
      <c r="BJ139" s="17" t="s">
        <v>94</v>
      </c>
      <c r="BK139" s="208">
        <f t="shared" si="9"/>
        <v>134.46</v>
      </c>
      <c r="BL139" s="17" t="s">
        <v>171</v>
      </c>
      <c r="BM139" s="207" t="s">
        <v>257</v>
      </c>
    </row>
    <row r="140" spans="1:65" s="2" customFormat="1" ht="24.2" customHeight="1">
      <c r="A140" s="31"/>
      <c r="B140" s="32"/>
      <c r="C140" s="196" t="s">
        <v>207</v>
      </c>
      <c r="D140" s="196" t="s">
        <v>167</v>
      </c>
      <c r="E140" s="197" t="s">
        <v>2026</v>
      </c>
      <c r="F140" s="198" t="s">
        <v>2027</v>
      </c>
      <c r="G140" s="199" t="s">
        <v>425</v>
      </c>
      <c r="H140" s="200">
        <v>1</v>
      </c>
      <c r="I140" s="201">
        <v>58.39</v>
      </c>
      <c r="J140" s="201">
        <f t="shared" si="0"/>
        <v>58.39</v>
      </c>
      <c r="K140" s="202"/>
      <c r="L140" s="36"/>
      <c r="M140" s="203" t="s">
        <v>1</v>
      </c>
      <c r="N140" s="204" t="s">
        <v>39</v>
      </c>
      <c r="O140" s="205">
        <v>0</v>
      </c>
      <c r="P140" s="205">
        <f t="shared" si="1"/>
        <v>0</v>
      </c>
      <c r="Q140" s="205">
        <v>0</v>
      </c>
      <c r="R140" s="205">
        <f t="shared" si="2"/>
        <v>0</v>
      </c>
      <c r="S140" s="205">
        <v>0</v>
      </c>
      <c r="T140" s="206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171</v>
      </c>
      <c r="AT140" s="207" t="s">
        <v>167</v>
      </c>
      <c r="AU140" s="207" t="s">
        <v>94</v>
      </c>
      <c r="AY140" s="17" t="s">
        <v>165</v>
      </c>
      <c r="BE140" s="208">
        <f t="shared" si="4"/>
        <v>0</v>
      </c>
      <c r="BF140" s="208">
        <f t="shared" si="5"/>
        <v>58.39</v>
      </c>
      <c r="BG140" s="208">
        <f t="shared" si="6"/>
        <v>0</v>
      </c>
      <c r="BH140" s="208">
        <f t="shared" si="7"/>
        <v>0</v>
      </c>
      <c r="BI140" s="208">
        <f t="shared" si="8"/>
        <v>0</v>
      </c>
      <c r="BJ140" s="17" t="s">
        <v>94</v>
      </c>
      <c r="BK140" s="208">
        <f t="shared" si="9"/>
        <v>58.39</v>
      </c>
      <c r="BL140" s="17" t="s">
        <v>171</v>
      </c>
      <c r="BM140" s="207" t="s">
        <v>273</v>
      </c>
    </row>
    <row r="141" spans="1:65" s="2" customFormat="1" ht="24.2" customHeight="1">
      <c r="A141" s="31"/>
      <c r="B141" s="32"/>
      <c r="C141" s="196" t="s">
        <v>122</v>
      </c>
      <c r="D141" s="196" t="s">
        <v>167</v>
      </c>
      <c r="E141" s="197" t="s">
        <v>2028</v>
      </c>
      <c r="F141" s="198" t="s">
        <v>2029</v>
      </c>
      <c r="G141" s="199" t="s">
        <v>425</v>
      </c>
      <c r="H141" s="200">
        <v>1</v>
      </c>
      <c r="I141" s="201">
        <v>184.92</v>
      </c>
      <c r="J141" s="201">
        <f t="shared" si="0"/>
        <v>184.92</v>
      </c>
      <c r="K141" s="202"/>
      <c r="L141" s="36"/>
      <c r="M141" s="203" t="s">
        <v>1</v>
      </c>
      <c r="N141" s="204" t="s">
        <v>39</v>
      </c>
      <c r="O141" s="205">
        <v>0</v>
      </c>
      <c r="P141" s="205">
        <f t="shared" si="1"/>
        <v>0</v>
      </c>
      <c r="Q141" s="205">
        <v>0</v>
      </c>
      <c r="R141" s="205">
        <f t="shared" si="2"/>
        <v>0</v>
      </c>
      <c r="S141" s="205">
        <v>0</v>
      </c>
      <c r="T141" s="206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171</v>
      </c>
      <c r="AT141" s="207" t="s">
        <v>167</v>
      </c>
      <c r="AU141" s="207" t="s">
        <v>94</v>
      </c>
      <c r="AY141" s="17" t="s">
        <v>165</v>
      </c>
      <c r="BE141" s="208">
        <f t="shared" si="4"/>
        <v>0</v>
      </c>
      <c r="BF141" s="208">
        <f t="shared" si="5"/>
        <v>184.92</v>
      </c>
      <c r="BG141" s="208">
        <f t="shared" si="6"/>
        <v>0</v>
      </c>
      <c r="BH141" s="208">
        <f t="shared" si="7"/>
        <v>0</v>
      </c>
      <c r="BI141" s="208">
        <f t="shared" si="8"/>
        <v>0</v>
      </c>
      <c r="BJ141" s="17" t="s">
        <v>94</v>
      </c>
      <c r="BK141" s="208">
        <f t="shared" si="9"/>
        <v>184.92</v>
      </c>
      <c r="BL141" s="17" t="s">
        <v>171</v>
      </c>
      <c r="BM141" s="207" t="s">
        <v>7</v>
      </c>
    </row>
    <row r="142" spans="1:65" s="2" customFormat="1" ht="33" customHeight="1">
      <c r="A142" s="31"/>
      <c r="B142" s="32"/>
      <c r="C142" s="196" t="s">
        <v>217</v>
      </c>
      <c r="D142" s="196" t="s">
        <v>167</v>
      </c>
      <c r="E142" s="197" t="s">
        <v>2030</v>
      </c>
      <c r="F142" s="198" t="s">
        <v>2031</v>
      </c>
      <c r="G142" s="199" t="s">
        <v>425</v>
      </c>
      <c r="H142" s="200">
        <v>1</v>
      </c>
      <c r="I142" s="201">
        <v>353.84</v>
      </c>
      <c r="J142" s="201">
        <f t="shared" si="0"/>
        <v>353.84</v>
      </c>
      <c r="K142" s="202"/>
      <c r="L142" s="36"/>
      <c r="M142" s="203" t="s">
        <v>1</v>
      </c>
      <c r="N142" s="204" t="s">
        <v>39</v>
      </c>
      <c r="O142" s="205">
        <v>0</v>
      </c>
      <c r="P142" s="205">
        <f t="shared" si="1"/>
        <v>0</v>
      </c>
      <c r="Q142" s="205">
        <v>0</v>
      </c>
      <c r="R142" s="205">
        <f t="shared" si="2"/>
        <v>0</v>
      </c>
      <c r="S142" s="205">
        <v>0</v>
      </c>
      <c r="T142" s="206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171</v>
      </c>
      <c r="AT142" s="207" t="s">
        <v>167</v>
      </c>
      <c r="AU142" s="207" t="s">
        <v>94</v>
      </c>
      <c r="AY142" s="17" t="s">
        <v>165</v>
      </c>
      <c r="BE142" s="208">
        <f t="shared" si="4"/>
        <v>0</v>
      </c>
      <c r="BF142" s="208">
        <f t="shared" si="5"/>
        <v>353.84</v>
      </c>
      <c r="BG142" s="208">
        <f t="shared" si="6"/>
        <v>0</v>
      </c>
      <c r="BH142" s="208">
        <f t="shared" si="7"/>
        <v>0</v>
      </c>
      <c r="BI142" s="208">
        <f t="shared" si="8"/>
        <v>0</v>
      </c>
      <c r="BJ142" s="17" t="s">
        <v>94</v>
      </c>
      <c r="BK142" s="208">
        <f t="shared" si="9"/>
        <v>353.84</v>
      </c>
      <c r="BL142" s="17" t="s">
        <v>171</v>
      </c>
      <c r="BM142" s="207" t="s">
        <v>297</v>
      </c>
    </row>
    <row r="143" spans="1:65" s="2" customFormat="1" ht="24.2" customHeight="1">
      <c r="A143" s="31"/>
      <c r="B143" s="32"/>
      <c r="C143" s="196" t="s">
        <v>225</v>
      </c>
      <c r="D143" s="196" t="s">
        <v>167</v>
      </c>
      <c r="E143" s="197" t="s">
        <v>2032</v>
      </c>
      <c r="F143" s="198" t="s">
        <v>2033</v>
      </c>
      <c r="G143" s="199" t="s">
        <v>425</v>
      </c>
      <c r="H143" s="200">
        <v>1</v>
      </c>
      <c r="I143" s="201">
        <v>88.47</v>
      </c>
      <c r="J143" s="201">
        <f t="shared" si="0"/>
        <v>88.47</v>
      </c>
      <c r="K143" s="202"/>
      <c r="L143" s="36"/>
      <c r="M143" s="203" t="s">
        <v>1</v>
      </c>
      <c r="N143" s="204" t="s">
        <v>39</v>
      </c>
      <c r="O143" s="205">
        <v>0</v>
      </c>
      <c r="P143" s="205">
        <f t="shared" si="1"/>
        <v>0</v>
      </c>
      <c r="Q143" s="205">
        <v>0</v>
      </c>
      <c r="R143" s="205">
        <f t="shared" si="2"/>
        <v>0</v>
      </c>
      <c r="S143" s="205">
        <v>0</v>
      </c>
      <c r="T143" s="206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171</v>
      </c>
      <c r="AT143" s="207" t="s">
        <v>167</v>
      </c>
      <c r="AU143" s="207" t="s">
        <v>94</v>
      </c>
      <c r="AY143" s="17" t="s">
        <v>165</v>
      </c>
      <c r="BE143" s="208">
        <f t="shared" si="4"/>
        <v>0</v>
      </c>
      <c r="BF143" s="208">
        <f t="shared" si="5"/>
        <v>88.47</v>
      </c>
      <c r="BG143" s="208">
        <f t="shared" si="6"/>
        <v>0</v>
      </c>
      <c r="BH143" s="208">
        <f t="shared" si="7"/>
        <v>0</v>
      </c>
      <c r="BI143" s="208">
        <f t="shared" si="8"/>
        <v>0</v>
      </c>
      <c r="BJ143" s="17" t="s">
        <v>94</v>
      </c>
      <c r="BK143" s="208">
        <f t="shared" si="9"/>
        <v>88.47</v>
      </c>
      <c r="BL143" s="17" t="s">
        <v>171</v>
      </c>
      <c r="BM143" s="207" t="s">
        <v>309</v>
      </c>
    </row>
    <row r="144" spans="1:65" s="2" customFormat="1" ht="49.15" customHeight="1">
      <c r="A144" s="31"/>
      <c r="B144" s="32"/>
      <c r="C144" s="243" t="s">
        <v>231</v>
      </c>
      <c r="D144" s="243" t="s">
        <v>615</v>
      </c>
      <c r="E144" s="244" t="s">
        <v>2034</v>
      </c>
      <c r="F144" s="245" t="s">
        <v>2035</v>
      </c>
      <c r="G144" s="246" t="s">
        <v>289</v>
      </c>
      <c r="H144" s="247">
        <v>1</v>
      </c>
      <c r="I144" s="248">
        <v>4335.0200000000004</v>
      </c>
      <c r="J144" s="248">
        <f t="shared" si="0"/>
        <v>4335.0200000000004</v>
      </c>
      <c r="K144" s="249"/>
      <c r="L144" s="250"/>
      <c r="M144" s="251" t="s">
        <v>1</v>
      </c>
      <c r="N144" s="252" t="s">
        <v>39</v>
      </c>
      <c r="O144" s="205">
        <v>0</v>
      </c>
      <c r="P144" s="205">
        <f t="shared" si="1"/>
        <v>0</v>
      </c>
      <c r="Q144" s="205">
        <v>0</v>
      </c>
      <c r="R144" s="205">
        <f t="shared" si="2"/>
        <v>0</v>
      </c>
      <c r="S144" s="205">
        <v>0</v>
      </c>
      <c r="T144" s="206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202</v>
      </c>
      <c r="AT144" s="207" t="s">
        <v>615</v>
      </c>
      <c r="AU144" s="207" t="s">
        <v>94</v>
      </c>
      <c r="AY144" s="17" t="s">
        <v>165</v>
      </c>
      <c r="BE144" s="208">
        <f t="shared" si="4"/>
        <v>0</v>
      </c>
      <c r="BF144" s="208">
        <f t="shared" si="5"/>
        <v>4335.0200000000004</v>
      </c>
      <c r="BG144" s="208">
        <f t="shared" si="6"/>
        <v>0</v>
      </c>
      <c r="BH144" s="208">
        <f t="shared" si="7"/>
        <v>0</v>
      </c>
      <c r="BI144" s="208">
        <f t="shared" si="8"/>
        <v>0</v>
      </c>
      <c r="BJ144" s="17" t="s">
        <v>94</v>
      </c>
      <c r="BK144" s="208">
        <f t="shared" si="9"/>
        <v>4335.0200000000004</v>
      </c>
      <c r="BL144" s="17" t="s">
        <v>171</v>
      </c>
      <c r="BM144" s="207" t="s">
        <v>322</v>
      </c>
    </row>
    <row r="145" spans="1:65" s="2" customFormat="1" ht="55.5" customHeight="1">
      <c r="A145" s="31"/>
      <c r="B145" s="32"/>
      <c r="C145" s="243" t="s">
        <v>238</v>
      </c>
      <c r="D145" s="243" t="s">
        <v>615</v>
      </c>
      <c r="E145" s="244" t="s">
        <v>2036</v>
      </c>
      <c r="F145" s="245" t="s">
        <v>2037</v>
      </c>
      <c r="G145" s="246" t="s">
        <v>289</v>
      </c>
      <c r="H145" s="247">
        <v>1</v>
      </c>
      <c r="I145" s="248">
        <v>140</v>
      </c>
      <c r="J145" s="248">
        <f t="shared" si="0"/>
        <v>140</v>
      </c>
      <c r="K145" s="249"/>
      <c r="L145" s="250"/>
      <c r="M145" s="251" t="s">
        <v>1</v>
      </c>
      <c r="N145" s="252" t="s">
        <v>39</v>
      </c>
      <c r="O145" s="205">
        <v>0</v>
      </c>
      <c r="P145" s="205">
        <f t="shared" si="1"/>
        <v>0</v>
      </c>
      <c r="Q145" s="205">
        <v>0</v>
      </c>
      <c r="R145" s="205">
        <f t="shared" si="2"/>
        <v>0</v>
      </c>
      <c r="S145" s="205">
        <v>0</v>
      </c>
      <c r="T145" s="206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202</v>
      </c>
      <c r="AT145" s="207" t="s">
        <v>615</v>
      </c>
      <c r="AU145" s="207" t="s">
        <v>94</v>
      </c>
      <c r="AY145" s="17" t="s">
        <v>165</v>
      </c>
      <c r="BE145" s="208">
        <f t="shared" si="4"/>
        <v>0</v>
      </c>
      <c r="BF145" s="208">
        <f t="shared" si="5"/>
        <v>140</v>
      </c>
      <c r="BG145" s="208">
        <f t="shared" si="6"/>
        <v>0</v>
      </c>
      <c r="BH145" s="208">
        <f t="shared" si="7"/>
        <v>0</v>
      </c>
      <c r="BI145" s="208">
        <f t="shared" si="8"/>
        <v>0</v>
      </c>
      <c r="BJ145" s="17" t="s">
        <v>94</v>
      </c>
      <c r="BK145" s="208">
        <f t="shared" si="9"/>
        <v>140</v>
      </c>
      <c r="BL145" s="17" t="s">
        <v>171</v>
      </c>
      <c r="BM145" s="207" t="s">
        <v>330</v>
      </c>
    </row>
    <row r="146" spans="1:65" s="2" customFormat="1" ht="76.349999999999994" customHeight="1">
      <c r="A146" s="31"/>
      <c r="B146" s="32"/>
      <c r="C146" s="243" t="s">
        <v>244</v>
      </c>
      <c r="D146" s="243" t="s">
        <v>615</v>
      </c>
      <c r="E146" s="244" t="s">
        <v>2038</v>
      </c>
      <c r="F146" s="245" t="s">
        <v>2039</v>
      </c>
      <c r="G146" s="246" t="s">
        <v>289</v>
      </c>
      <c r="H146" s="247">
        <v>40</v>
      </c>
      <c r="I146" s="248">
        <v>26.37</v>
      </c>
      <c r="J146" s="248">
        <f t="shared" si="0"/>
        <v>1054.8</v>
      </c>
      <c r="K146" s="249"/>
      <c r="L146" s="250"/>
      <c r="M146" s="251" t="s">
        <v>1</v>
      </c>
      <c r="N146" s="252" t="s">
        <v>39</v>
      </c>
      <c r="O146" s="205">
        <v>0</v>
      </c>
      <c r="P146" s="205">
        <f t="shared" si="1"/>
        <v>0</v>
      </c>
      <c r="Q146" s="205">
        <v>0</v>
      </c>
      <c r="R146" s="205">
        <f t="shared" si="2"/>
        <v>0</v>
      </c>
      <c r="S146" s="205">
        <v>0</v>
      </c>
      <c r="T146" s="206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202</v>
      </c>
      <c r="AT146" s="207" t="s">
        <v>615</v>
      </c>
      <c r="AU146" s="207" t="s">
        <v>94</v>
      </c>
      <c r="AY146" s="17" t="s">
        <v>165</v>
      </c>
      <c r="BE146" s="208">
        <f t="shared" si="4"/>
        <v>0</v>
      </c>
      <c r="BF146" s="208">
        <f t="shared" si="5"/>
        <v>1054.8</v>
      </c>
      <c r="BG146" s="208">
        <f t="shared" si="6"/>
        <v>0</v>
      </c>
      <c r="BH146" s="208">
        <f t="shared" si="7"/>
        <v>0</v>
      </c>
      <c r="BI146" s="208">
        <f t="shared" si="8"/>
        <v>0</v>
      </c>
      <c r="BJ146" s="17" t="s">
        <v>94</v>
      </c>
      <c r="BK146" s="208">
        <f t="shared" si="9"/>
        <v>1054.8</v>
      </c>
      <c r="BL146" s="17" t="s">
        <v>171</v>
      </c>
      <c r="BM146" s="207" t="s">
        <v>345</v>
      </c>
    </row>
    <row r="147" spans="1:65" s="12" customFormat="1" ht="22.9" customHeight="1">
      <c r="B147" s="181"/>
      <c r="C147" s="182"/>
      <c r="D147" s="183" t="s">
        <v>72</v>
      </c>
      <c r="E147" s="194" t="s">
        <v>2040</v>
      </c>
      <c r="F147" s="194" t="s">
        <v>2041</v>
      </c>
      <c r="G147" s="182"/>
      <c r="H147" s="182"/>
      <c r="I147" s="182"/>
      <c r="J147" s="195">
        <f>BK147</f>
        <v>37589.959999999992</v>
      </c>
      <c r="K147" s="182"/>
      <c r="L147" s="186"/>
      <c r="M147" s="187"/>
      <c r="N147" s="188"/>
      <c r="O147" s="188"/>
      <c r="P147" s="189">
        <f>SUM(P148:P277)</f>
        <v>0</v>
      </c>
      <c r="Q147" s="188"/>
      <c r="R147" s="189">
        <f>SUM(R148:R277)</f>
        <v>0</v>
      </c>
      <c r="S147" s="188"/>
      <c r="T147" s="190">
        <f>SUM(T148:T277)</f>
        <v>0</v>
      </c>
      <c r="AR147" s="191" t="s">
        <v>180</v>
      </c>
      <c r="AT147" s="192" t="s">
        <v>72</v>
      </c>
      <c r="AU147" s="192" t="s">
        <v>81</v>
      </c>
      <c r="AY147" s="191" t="s">
        <v>165</v>
      </c>
      <c r="BK147" s="193">
        <f>SUM(BK148:BK277)</f>
        <v>37589.959999999992</v>
      </c>
    </row>
    <row r="148" spans="1:65" s="2" customFormat="1" ht="24.2" customHeight="1">
      <c r="A148" s="31"/>
      <c r="B148" s="32"/>
      <c r="C148" s="196" t="s">
        <v>257</v>
      </c>
      <c r="D148" s="196" t="s">
        <v>167</v>
      </c>
      <c r="E148" s="197" t="s">
        <v>2042</v>
      </c>
      <c r="F148" s="198" t="s">
        <v>2043</v>
      </c>
      <c r="G148" s="199" t="s">
        <v>220</v>
      </c>
      <c r="H148" s="200">
        <v>122</v>
      </c>
      <c r="I148" s="201">
        <v>1.57</v>
      </c>
      <c r="J148" s="201">
        <f t="shared" ref="J148:J179" si="10">ROUND(I148*H148,2)</f>
        <v>191.54</v>
      </c>
      <c r="K148" s="202"/>
      <c r="L148" s="36"/>
      <c r="M148" s="203" t="s">
        <v>1</v>
      </c>
      <c r="N148" s="204" t="s">
        <v>39</v>
      </c>
      <c r="O148" s="205">
        <v>0</v>
      </c>
      <c r="P148" s="205">
        <f t="shared" ref="P148:P179" si="11">O148*H148</f>
        <v>0</v>
      </c>
      <c r="Q148" s="205">
        <v>0</v>
      </c>
      <c r="R148" s="205">
        <f t="shared" ref="R148:R179" si="12">Q148*H148</f>
        <v>0</v>
      </c>
      <c r="S148" s="205">
        <v>0</v>
      </c>
      <c r="T148" s="206">
        <f t="shared" ref="T148:T179" si="13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530</v>
      </c>
      <c r="AT148" s="207" t="s">
        <v>167</v>
      </c>
      <c r="AU148" s="207" t="s">
        <v>94</v>
      </c>
      <c r="AY148" s="17" t="s">
        <v>165</v>
      </c>
      <c r="BE148" s="208">
        <f t="shared" ref="BE148:BE179" si="14">IF(N148="základná",J148,0)</f>
        <v>0</v>
      </c>
      <c r="BF148" s="208">
        <f t="shared" ref="BF148:BF179" si="15">IF(N148="znížená",J148,0)</f>
        <v>191.54</v>
      </c>
      <c r="BG148" s="208">
        <f t="shared" ref="BG148:BG179" si="16">IF(N148="zákl. prenesená",J148,0)</f>
        <v>0</v>
      </c>
      <c r="BH148" s="208">
        <f t="shared" ref="BH148:BH179" si="17">IF(N148="zníž. prenesená",J148,0)</f>
        <v>0</v>
      </c>
      <c r="BI148" s="208">
        <f t="shared" ref="BI148:BI179" si="18">IF(N148="nulová",J148,0)</f>
        <v>0</v>
      </c>
      <c r="BJ148" s="17" t="s">
        <v>94</v>
      </c>
      <c r="BK148" s="208">
        <f t="shared" ref="BK148:BK179" si="19">ROUND(I148*H148,2)</f>
        <v>191.54</v>
      </c>
      <c r="BL148" s="17" t="s">
        <v>530</v>
      </c>
      <c r="BM148" s="207" t="s">
        <v>358</v>
      </c>
    </row>
    <row r="149" spans="1:65" s="2" customFormat="1" ht="24.2" customHeight="1">
      <c r="A149" s="31"/>
      <c r="B149" s="32"/>
      <c r="C149" s="243" t="s">
        <v>267</v>
      </c>
      <c r="D149" s="243" t="s">
        <v>615</v>
      </c>
      <c r="E149" s="244" t="s">
        <v>2044</v>
      </c>
      <c r="F149" s="245" t="s">
        <v>2045</v>
      </c>
      <c r="G149" s="246" t="s">
        <v>220</v>
      </c>
      <c r="H149" s="247">
        <v>122</v>
      </c>
      <c r="I149" s="248">
        <v>0.82</v>
      </c>
      <c r="J149" s="248">
        <f t="shared" si="10"/>
        <v>100.04</v>
      </c>
      <c r="K149" s="249"/>
      <c r="L149" s="250"/>
      <c r="M149" s="251" t="s">
        <v>1</v>
      </c>
      <c r="N149" s="252" t="s">
        <v>39</v>
      </c>
      <c r="O149" s="205">
        <v>0</v>
      </c>
      <c r="P149" s="205">
        <f t="shared" si="11"/>
        <v>0</v>
      </c>
      <c r="Q149" s="205">
        <v>0</v>
      </c>
      <c r="R149" s="205">
        <f t="shared" si="12"/>
        <v>0</v>
      </c>
      <c r="S149" s="205">
        <v>0</v>
      </c>
      <c r="T149" s="206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1230</v>
      </c>
      <c r="AT149" s="207" t="s">
        <v>615</v>
      </c>
      <c r="AU149" s="207" t="s">
        <v>94</v>
      </c>
      <c r="AY149" s="17" t="s">
        <v>165</v>
      </c>
      <c r="BE149" s="208">
        <f t="shared" si="14"/>
        <v>0</v>
      </c>
      <c r="BF149" s="208">
        <f t="shared" si="15"/>
        <v>100.04</v>
      </c>
      <c r="BG149" s="208">
        <f t="shared" si="16"/>
        <v>0</v>
      </c>
      <c r="BH149" s="208">
        <f t="shared" si="17"/>
        <v>0</v>
      </c>
      <c r="BI149" s="208">
        <f t="shared" si="18"/>
        <v>0</v>
      </c>
      <c r="BJ149" s="17" t="s">
        <v>94</v>
      </c>
      <c r="BK149" s="208">
        <f t="shared" si="19"/>
        <v>100.04</v>
      </c>
      <c r="BL149" s="17" t="s">
        <v>1230</v>
      </c>
      <c r="BM149" s="207" t="s">
        <v>368</v>
      </c>
    </row>
    <row r="150" spans="1:65" s="2" customFormat="1" ht="24.2" customHeight="1">
      <c r="A150" s="31"/>
      <c r="B150" s="32"/>
      <c r="C150" s="243" t="s">
        <v>273</v>
      </c>
      <c r="D150" s="243" t="s">
        <v>615</v>
      </c>
      <c r="E150" s="244" t="s">
        <v>2046</v>
      </c>
      <c r="F150" s="245" t="s">
        <v>2047</v>
      </c>
      <c r="G150" s="246" t="s">
        <v>289</v>
      </c>
      <c r="H150" s="247">
        <v>122</v>
      </c>
      <c r="I150" s="248">
        <v>0.4</v>
      </c>
      <c r="J150" s="248">
        <f t="shared" si="10"/>
        <v>48.8</v>
      </c>
      <c r="K150" s="249"/>
      <c r="L150" s="250"/>
      <c r="M150" s="251" t="s">
        <v>1</v>
      </c>
      <c r="N150" s="252" t="s">
        <v>39</v>
      </c>
      <c r="O150" s="205">
        <v>0</v>
      </c>
      <c r="P150" s="205">
        <f t="shared" si="11"/>
        <v>0</v>
      </c>
      <c r="Q150" s="205">
        <v>0</v>
      </c>
      <c r="R150" s="205">
        <f t="shared" si="12"/>
        <v>0</v>
      </c>
      <c r="S150" s="205">
        <v>0</v>
      </c>
      <c r="T150" s="206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1230</v>
      </c>
      <c r="AT150" s="207" t="s">
        <v>615</v>
      </c>
      <c r="AU150" s="207" t="s">
        <v>94</v>
      </c>
      <c r="AY150" s="17" t="s">
        <v>165</v>
      </c>
      <c r="BE150" s="208">
        <f t="shared" si="14"/>
        <v>0</v>
      </c>
      <c r="BF150" s="208">
        <f t="shared" si="15"/>
        <v>48.8</v>
      </c>
      <c r="BG150" s="208">
        <f t="shared" si="16"/>
        <v>0</v>
      </c>
      <c r="BH150" s="208">
        <f t="shared" si="17"/>
        <v>0</v>
      </c>
      <c r="BI150" s="208">
        <f t="shared" si="18"/>
        <v>0</v>
      </c>
      <c r="BJ150" s="17" t="s">
        <v>94</v>
      </c>
      <c r="BK150" s="208">
        <f t="shared" si="19"/>
        <v>48.8</v>
      </c>
      <c r="BL150" s="17" t="s">
        <v>1230</v>
      </c>
      <c r="BM150" s="207" t="s">
        <v>377</v>
      </c>
    </row>
    <row r="151" spans="1:65" s="2" customFormat="1" ht="24.2" customHeight="1">
      <c r="A151" s="31"/>
      <c r="B151" s="32"/>
      <c r="C151" s="243" t="s">
        <v>281</v>
      </c>
      <c r="D151" s="243" t="s">
        <v>615</v>
      </c>
      <c r="E151" s="244" t="s">
        <v>2048</v>
      </c>
      <c r="F151" s="245" t="s">
        <v>2049</v>
      </c>
      <c r="G151" s="246" t="s">
        <v>289</v>
      </c>
      <c r="H151" s="247">
        <v>122</v>
      </c>
      <c r="I151" s="248">
        <v>0.16</v>
      </c>
      <c r="J151" s="248">
        <f t="shared" si="10"/>
        <v>19.52</v>
      </c>
      <c r="K151" s="249"/>
      <c r="L151" s="250"/>
      <c r="M151" s="251" t="s">
        <v>1</v>
      </c>
      <c r="N151" s="252" t="s">
        <v>39</v>
      </c>
      <c r="O151" s="205">
        <v>0</v>
      </c>
      <c r="P151" s="205">
        <f t="shared" si="11"/>
        <v>0</v>
      </c>
      <c r="Q151" s="205">
        <v>0</v>
      </c>
      <c r="R151" s="205">
        <f t="shared" si="12"/>
        <v>0</v>
      </c>
      <c r="S151" s="205">
        <v>0</v>
      </c>
      <c r="T151" s="206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1230</v>
      </c>
      <c r="AT151" s="207" t="s">
        <v>615</v>
      </c>
      <c r="AU151" s="207" t="s">
        <v>94</v>
      </c>
      <c r="AY151" s="17" t="s">
        <v>165</v>
      </c>
      <c r="BE151" s="208">
        <f t="shared" si="14"/>
        <v>0</v>
      </c>
      <c r="BF151" s="208">
        <f t="shared" si="15"/>
        <v>19.52</v>
      </c>
      <c r="BG151" s="208">
        <f t="shared" si="16"/>
        <v>0</v>
      </c>
      <c r="BH151" s="208">
        <f t="shared" si="17"/>
        <v>0</v>
      </c>
      <c r="BI151" s="208">
        <f t="shared" si="18"/>
        <v>0</v>
      </c>
      <c r="BJ151" s="17" t="s">
        <v>94</v>
      </c>
      <c r="BK151" s="208">
        <f t="shared" si="19"/>
        <v>19.52</v>
      </c>
      <c r="BL151" s="17" t="s">
        <v>1230</v>
      </c>
      <c r="BM151" s="207" t="s">
        <v>386</v>
      </c>
    </row>
    <row r="152" spans="1:65" s="2" customFormat="1" ht="21.75" customHeight="1">
      <c r="A152" s="31"/>
      <c r="B152" s="32"/>
      <c r="C152" s="196" t="s">
        <v>7</v>
      </c>
      <c r="D152" s="196" t="s">
        <v>167</v>
      </c>
      <c r="E152" s="197" t="s">
        <v>2050</v>
      </c>
      <c r="F152" s="198" t="s">
        <v>2051</v>
      </c>
      <c r="G152" s="199" t="s">
        <v>289</v>
      </c>
      <c r="H152" s="200">
        <v>102</v>
      </c>
      <c r="I152" s="201">
        <v>1.69</v>
      </c>
      <c r="J152" s="201">
        <f t="shared" si="10"/>
        <v>172.38</v>
      </c>
      <c r="K152" s="202"/>
      <c r="L152" s="36"/>
      <c r="M152" s="203" t="s">
        <v>1</v>
      </c>
      <c r="N152" s="204" t="s">
        <v>39</v>
      </c>
      <c r="O152" s="205">
        <v>0</v>
      </c>
      <c r="P152" s="205">
        <f t="shared" si="11"/>
        <v>0</v>
      </c>
      <c r="Q152" s="205">
        <v>0</v>
      </c>
      <c r="R152" s="205">
        <f t="shared" si="12"/>
        <v>0</v>
      </c>
      <c r="S152" s="205">
        <v>0</v>
      </c>
      <c r="T152" s="206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530</v>
      </c>
      <c r="AT152" s="207" t="s">
        <v>167</v>
      </c>
      <c r="AU152" s="207" t="s">
        <v>94</v>
      </c>
      <c r="AY152" s="17" t="s">
        <v>165</v>
      </c>
      <c r="BE152" s="208">
        <f t="shared" si="14"/>
        <v>0</v>
      </c>
      <c r="BF152" s="208">
        <f t="shared" si="15"/>
        <v>172.38</v>
      </c>
      <c r="BG152" s="208">
        <f t="shared" si="16"/>
        <v>0</v>
      </c>
      <c r="BH152" s="208">
        <f t="shared" si="17"/>
        <v>0</v>
      </c>
      <c r="BI152" s="208">
        <f t="shared" si="18"/>
        <v>0</v>
      </c>
      <c r="BJ152" s="17" t="s">
        <v>94</v>
      </c>
      <c r="BK152" s="208">
        <f t="shared" si="19"/>
        <v>172.38</v>
      </c>
      <c r="BL152" s="17" t="s">
        <v>530</v>
      </c>
      <c r="BM152" s="207" t="s">
        <v>394</v>
      </c>
    </row>
    <row r="153" spans="1:65" s="2" customFormat="1" ht="24.2" customHeight="1">
      <c r="A153" s="31"/>
      <c r="B153" s="32"/>
      <c r="C153" s="243" t="s">
        <v>293</v>
      </c>
      <c r="D153" s="243" t="s">
        <v>615</v>
      </c>
      <c r="E153" s="244" t="s">
        <v>2052</v>
      </c>
      <c r="F153" s="245" t="s">
        <v>2053</v>
      </c>
      <c r="G153" s="246" t="s">
        <v>289</v>
      </c>
      <c r="H153" s="247">
        <v>102</v>
      </c>
      <c r="I153" s="248">
        <v>0.39</v>
      </c>
      <c r="J153" s="248">
        <f t="shared" si="10"/>
        <v>39.78</v>
      </c>
      <c r="K153" s="249"/>
      <c r="L153" s="250"/>
      <c r="M153" s="251" t="s">
        <v>1</v>
      </c>
      <c r="N153" s="252" t="s">
        <v>39</v>
      </c>
      <c r="O153" s="205">
        <v>0</v>
      </c>
      <c r="P153" s="205">
        <f t="shared" si="11"/>
        <v>0</v>
      </c>
      <c r="Q153" s="205">
        <v>0</v>
      </c>
      <c r="R153" s="205">
        <f t="shared" si="12"/>
        <v>0</v>
      </c>
      <c r="S153" s="205">
        <v>0</v>
      </c>
      <c r="T153" s="206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1230</v>
      </c>
      <c r="AT153" s="207" t="s">
        <v>615</v>
      </c>
      <c r="AU153" s="207" t="s">
        <v>94</v>
      </c>
      <c r="AY153" s="17" t="s">
        <v>165</v>
      </c>
      <c r="BE153" s="208">
        <f t="shared" si="14"/>
        <v>0</v>
      </c>
      <c r="BF153" s="208">
        <f t="shared" si="15"/>
        <v>39.78</v>
      </c>
      <c r="BG153" s="208">
        <f t="shared" si="16"/>
        <v>0</v>
      </c>
      <c r="BH153" s="208">
        <f t="shared" si="17"/>
        <v>0</v>
      </c>
      <c r="BI153" s="208">
        <f t="shared" si="18"/>
        <v>0</v>
      </c>
      <c r="BJ153" s="17" t="s">
        <v>94</v>
      </c>
      <c r="BK153" s="208">
        <f t="shared" si="19"/>
        <v>39.78</v>
      </c>
      <c r="BL153" s="17" t="s">
        <v>1230</v>
      </c>
      <c r="BM153" s="207" t="s">
        <v>406</v>
      </c>
    </row>
    <row r="154" spans="1:65" s="2" customFormat="1" ht="21.75" customHeight="1">
      <c r="A154" s="31"/>
      <c r="B154" s="32"/>
      <c r="C154" s="196" t="s">
        <v>297</v>
      </c>
      <c r="D154" s="196" t="s">
        <v>167</v>
      </c>
      <c r="E154" s="197" t="s">
        <v>2054</v>
      </c>
      <c r="F154" s="198" t="s">
        <v>2055</v>
      </c>
      <c r="G154" s="199" t="s">
        <v>289</v>
      </c>
      <c r="H154" s="200">
        <v>51</v>
      </c>
      <c r="I154" s="201">
        <v>2.71</v>
      </c>
      <c r="J154" s="201">
        <f t="shared" si="10"/>
        <v>138.21</v>
      </c>
      <c r="K154" s="202"/>
      <c r="L154" s="36"/>
      <c r="M154" s="203" t="s">
        <v>1</v>
      </c>
      <c r="N154" s="204" t="s">
        <v>39</v>
      </c>
      <c r="O154" s="205">
        <v>0</v>
      </c>
      <c r="P154" s="205">
        <f t="shared" si="11"/>
        <v>0</v>
      </c>
      <c r="Q154" s="205">
        <v>0</v>
      </c>
      <c r="R154" s="205">
        <f t="shared" si="12"/>
        <v>0</v>
      </c>
      <c r="S154" s="205">
        <v>0</v>
      </c>
      <c r="T154" s="206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530</v>
      </c>
      <c r="AT154" s="207" t="s">
        <v>167</v>
      </c>
      <c r="AU154" s="207" t="s">
        <v>94</v>
      </c>
      <c r="AY154" s="17" t="s">
        <v>165</v>
      </c>
      <c r="BE154" s="208">
        <f t="shared" si="14"/>
        <v>0</v>
      </c>
      <c r="BF154" s="208">
        <f t="shared" si="15"/>
        <v>138.21</v>
      </c>
      <c r="BG154" s="208">
        <f t="shared" si="16"/>
        <v>0</v>
      </c>
      <c r="BH154" s="208">
        <f t="shared" si="17"/>
        <v>0</v>
      </c>
      <c r="BI154" s="208">
        <f t="shared" si="18"/>
        <v>0</v>
      </c>
      <c r="BJ154" s="17" t="s">
        <v>94</v>
      </c>
      <c r="BK154" s="208">
        <f t="shared" si="19"/>
        <v>138.21</v>
      </c>
      <c r="BL154" s="17" t="s">
        <v>530</v>
      </c>
      <c r="BM154" s="207" t="s">
        <v>422</v>
      </c>
    </row>
    <row r="155" spans="1:65" s="2" customFormat="1" ht="24.2" customHeight="1">
      <c r="A155" s="31"/>
      <c r="B155" s="32"/>
      <c r="C155" s="243" t="s">
        <v>304</v>
      </c>
      <c r="D155" s="243" t="s">
        <v>615</v>
      </c>
      <c r="E155" s="244" t="s">
        <v>2056</v>
      </c>
      <c r="F155" s="245" t="s">
        <v>2057</v>
      </c>
      <c r="G155" s="246" t="s">
        <v>289</v>
      </c>
      <c r="H155" s="247">
        <v>51</v>
      </c>
      <c r="I155" s="248">
        <v>0.2</v>
      </c>
      <c r="J155" s="248">
        <f t="shared" si="10"/>
        <v>10.199999999999999</v>
      </c>
      <c r="K155" s="249"/>
      <c r="L155" s="250"/>
      <c r="M155" s="251" t="s">
        <v>1</v>
      </c>
      <c r="N155" s="252" t="s">
        <v>39</v>
      </c>
      <c r="O155" s="205">
        <v>0</v>
      </c>
      <c r="P155" s="205">
        <f t="shared" si="11"/>
        <v>0</v>
      </c>
      <c r="Q155" s="205">
        <v>0</v>
      </c>
      <c r="R155" s="205">
        <f t="shared" si="12"/>
        <v>0</v>
      </c>
      <c r="S155" s="205">
        <v>0</v>
      </c>
      <c r="T155" s="206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1230</v>
      </c>
      <c r="AT155" s="207" t="s">
        <v>615</v>
      </c>
      <c r="AU155" s="207" t="s">
        <v>94</v>
      </c>
      <c r="AY155" s="17" t="s">
        <v>165</v>
      </c>
      <c r="BE155" s="208">
        <f t="shared" si="14"/>
        <v>0</v>
      </c>
      <c r="BF155" s="208">
        <f t="shared" si="15"/>
        <v>10.199999999999999</v>
      </c>
      <c r="BG155" s="208">
        <f t="shared" si="16"/>
        <v>0</v>
      </c>
      <c r="BH155" s="208">
        <f t="shared" si="17"/>
        <v>0</v>
      </c>
      <c r="BI155" s="208">
        <f t="shared" si="18"/>
        <v>0</v>
      </c>
      <c r="BJ155" s="17" t="s">
        <v>94</v>
      </c>
      <c r="BK155" s="208">
        <f t="shared" si="19"/>
        <v>10.199999999999999</v>
      </c>
      <c r="BL155" s="17" t="s">
        <v>1230</v>
      </c>
      <c r="BM155" s="207" t="s">
        <v>432</v>
      </c>
    </row>
    <row r="156" spans="1:65" s="2" customFormat="1" ht="24.2" customHeight="1">
      <c r="A156" s="31"/>
      <c r="B156" s="32"/>
      <c r="C156" s="243" t="s">
        <v>309</v>
      </c>
      <c r="D156" s="243" t="s">
        <v>615</v>
      </c>
      <c r="E156" s="244" t="s">
        <v>2058</v>
      </c>
      <c r="F156" s="245" t="s">
        <v>2059</v>
      </c>
      <c r="G156" s="246" t="s">
        <v>289</v>
      </c>
      <c r="H156" s="247">
        <v>51</v>
      </c>
      <c r="I156" s="248">
        <v>0.62</v>
      </c>
      <c r="J156" s="248">
        <f t="shared" si="10"/>
        <v>31.62</v>
      </c>
      <c r="K156" s="249"/>
      <c r="L156" s="250"/>
      <c r="M156" s="251" t="s">
        <v>1</v>
      </c>
      <c r="N156" s="252" t="s">
        <v>39</v>
      </c>
      <c r="O156" s="205">
        <v>0</v>
      </c>
      <c r="P156" s="205">
        <f t="shared" si="11"/>
        <v>0</v>
      </c>
      <c r="Q156" s="205">
        <v>0</v>
      </c>
      <c r="R156" s="205">
        <f t="shared" si="12"/>
        <v>0</v>
      </c>
      <c r="S156" s="205">
        <v>0</v>
      </c>
      <c r="T156" s="206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1230</v>
      </c>
      <c r="AT156" s="207" t="s">
        <v>615</v>
      </c>
      <c r="AU156" s="207" t="s">
        <v>94</v>
      </c>
      <c r="AY156" s="17" t="s">
        <v>165</v>
      </c>
      <c r="BE156" s="208">
        <f t="shared" si="14"/>
        <v>0</v>
      </c>
      <c r="BF156" s="208">
        <f t="shared" si="15"/>
        <v>31.62</v>
      </c>
      <c r="BG156" s="208">
        <f t="shared" si="16"/>
        <v>0</v>
      </c>
      <c r="BH156" s="208">
        <f t="shared" si="17"/>
        <v>0</v>
      </c>
      <c r="BI156" s="208">
        <f t="shared" si="18"/>
        <v>0</v>
      </c>
      <c r="BJ156" s="17" t="s">
        <v>94</v>
      </c>
      <c r="BK156" s="208">
        <f t="shared" si="19"/>
        <v>31.62</v>
      </c>
      <c r="BL156" s="17" t="s">
        <v>1230</v>
      </c>
      <c r="BM156" s="207" t="s">
        <v>442</v>
      </c>
    </row>
    <row r="157" spans="1:65" s="2" customFormat="1" ht="16.5" customHeight="1">
      <c r="A157" s="31"/>
      <c r="B157" s="32"/>
      <c r="C157" s="243" t="s">
        <v>317</v>
      </c>
      <c r="D157" s="243" t="s">
        <v>615</v>
      </c>
      <c r="E157" s="244" t="s">
        <v>2060</v>
      </c>
      <c r="F157" s="245" t="s">
        <v>2061</v>
      </c>
      <c r="G157" s="246" t="s">
        <v>289</v>
      </c>
      <c r="H157" s="247">
        <v>255</v>
      </c>
      <c r="I157" s="248">
        <v>0.47</v>
      </c>
      <c r="J157" s="248">
        <f t="shared" si="10"/>
        <v>119.85</v>
      </c>
      <c r="K157" s="249"/>
      <c r="L157" s="250"/>
      <c r="M157" s="251" t="s">
        <v>1</v>
      </c>
      <c r="N157" s="252" t="s">
        <v>39</v>
      </c>
      <c r="O157" s="205">
        <v>0</v>
      </c>
      <c r="P157" s="205">
        <f t="shared" si="11"/>
        <v>0</v>
      </c>
      <c r="Q157" s="205">
        <v>0</v>
      </c>
      <c r="R157" s="205">
        <f t="shared" si="12"/>
        <v>0</v>
      </c>
      <c r="S157" s="205">
        <v>0</v>
      </c>
      <c r="T157" s="206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1230</v>
      </c>
      <c r="AT157" s="207" t="s">
        <v>615</v>
      </c>
      <c r="AU157" s="207" t="s">
        <v>94</v>
      </c>
      <c r="AY157" s="17" t="s">
        <v>165</v>
      </c>
      <c r="BE157" s="208">
        <f t="shared" si="14"/>
        <v>0</v>
      </c>
      <c r="BF157" s="208">
        <f t="shared" si="15"/>
        <v>119.85</v>
      </c>
      <c r="BG157" s="208">
        <f t="shared" si="16"/>
        <v>0</v>
      </c>
      <c r="BH157" s="208">
        <f t="shared" si="17"/>
        <v>0</v>
      </c>
      <c r="BI157" s="208">
        <f t="shared" si="18"/>
        <v>0</v>
      </c>
      <c r="BJ157" s="17" t="s">
        <v>94</v>
      </c>
      <c r="BK157" s="208">
        <f t="shared" si="19"/>
        <v>119.85</v>
      </c>
      <c r="BL157" s="17" t="s">
        <v>1230</v>
      </c>
      <c r="BM157" s="207" t="s">
        <v>452</v>
      </c>
    </row>
    <row r="158" spans="1:65" s="2" customFormat="1" ht="24.2" customHeight="1">
      <c r="A158" s="31"/>
      <c r="B158" s="32"/>
      <c r="C158" s="196" t="s">
        <v>322</v>
      </c>
      <c r="D158" s="196" t="s">
        <v>167</v>
      </c>
      <c r="E158" s="197" t="s">
        <v>2062</v>
      </c>
      <c r="F158" s="198" t="s">
        <v>2063</v>
      </c>
      <c r="G158" s="199" t="s">
        <v>289</v>
      </c>
      <c r="H158" s="200">
        <v>8</v>
      </c>
      <c r="I158" s="201">
        <v>12.35</v>
      </c>
      <c r="J158" s="201">
        <f t="shared" si="10"/>
        <v>98.8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11"/>
        <v>0</v>
      </c>
      <c r="Q158" s="205">
        <v>0</v>
      </c>
      <c r="R158" s="205">
        <f t="shared" si="12"/>
        <v>0</v>
      </c>
      <c r="S158" s="205">
        <v>0</v>
      </c>
      <c r="T158" s="206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94</v>
      </c>
      <c r="AY158" s="17" t="s">
        <v>165</v>
      </c>
      <c r="BE158" s="208">
        <f t="shared" si="14"/>
        <v>0</v>
      </c>
      <c r="BF158" s="208">
        <f t="shared" si="15"/>
        <v>98.8</v>
      </c>
      <c r="BG158" s="208">
        <f t="shared" si="16"/>
        <v>0</v>
      </c>
      <c r="BH158" s="208">
        <f t="shared" si="17"/>
        <v>0</v>
      </c>
      <c r="BI158" s="208">
        <f t="shared" si="18"/>
        <v>0</v>
      </c>
      <c r="BJ158" s="17" t="s">
        <v>94</v>
      </c>
      <c r="BK158" s="208">
        <f t="shared" si="19"/>
        <v>98.8</v>
      </c>
      <c r="BL158" s="17" t="s">
        <v>530</v>
      </c>
      <c r="BM158" s="207" t="s">
        <v>463</v>
      </c>
    </row>
    <row r="159" spans="1:65" s="2" customFormat="1" ht="16.5" customHeight="1">
      <c r="A159" s="31"/>
      <c r="B159" s="32"/>
      <c r="C159" s="243" t="s">
        <v>326</v>
      </c>
      <c r="D159" s="243" t="s">
        <v>615</v>
      </c>
      <c r="E159" s="244" t="s">
        <v>2064</v>
      </c>
      <c r="F159" s="245" t="s">
        <v>2065</v>
      </c>
      <c r="G159" s="246" t="s">
        <v>289</v>
      </c>
      <c r="H159" s="247">
        <v>8</v>
      </c>
      <c r="I159" s="248">
        <v>5.9</v>
      </c>
      <c r="J159" s="248">
        <f t="shared" si="10"/>
        <v>47.2</v>
      </c>
      <c r="K159" s="249"/>
      <c r="L159" s="250"/>
      <c r="M159" s="251" t="s">
        <v>1</v>
      </c>
      <c r="N159" s="252" t="s">
        <v>39</v>
      </c>
      <c r="O159" s="205">
        <v>0</v>
      </c>
      <c r="P159" s="205">
        <f t="shared" si="11"/>
        <v>0</v>
      </c>
      <c r="Q159" s="205">
        <v>0</v>
      </c>
      <c r="R159" s="205">
        <f t="shared" si="12"/>
        <v>0</v>
      </c>
      <c r="S159" s="205">
        <v>0</v>
      </c>
      <c r="T159" s="206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1230</v>
      </c>
      <c r="AT159" s="207" t="s">
        <v>615</v>
      </c>
      <c r="AU159" s="207" t="s">
        <v>94</v>
      </c>
      <c r="AY159" s="17" t="s">
        <v>165</v>
      </c>
      <c r="BE159" s="208">
        <f t="shared" si="14"/>
        <v>0</v>
      </c>
      <c r="BF159" s="208">
        <f t="shared" si="15"/>
        <v>47.2</v>
      </c>
      <c r="BG159" s="208">
        <f t="shared" si="16"/>
        <v>0</v>
      </c>
      <c r="BH159" s="208">
        <f t="shared" si="17"/>
        <v>0</v>
      </c>
      <c r="BI159" s="208">
        <f t="shared" si="18"/>
        <v>0</v>
      </c>
      <c r="BJ159" s="17" t="s">
        <v>94</v>
      </c>
      <c r="BK159" s="208">
        <f t="shared" si="19"/>
        <v>47.2</v>
      </c>
      <c r="BL159" s="17" t="s">
        <v>1230</v>
      </c>
      <c r="BM159" s="207" t="s">
        <v>475</v>
      </c>
    </row>
    <row r="160" spans="1:65" s="2" customFormat="1" ht="24.2" customHeight="1">
      <c r="A160" s="31"/>
      <c r="B160" s="32"/>
      <c r="C160" s="196" t="s">
        <v>330</v>
      </c>
      <c r="D160" s="196" t="s">
        <v>167</v>
      </c>
      <c r="E160" s="197" t="s">
        <v>2066</v>
      </c>
      <c r="F160" s="198" t="s">
        <v>2067</v>
      </c>
      <c r="G160" s="199" t="s">
        <v>289</v>
      </c>
      <c r="H160" s="200">
        <v>128</v>
      </c>
      <c r="I160" s="201">
        <v>1.25</v>
      </c>
      <c r="J160" s="201">
        <f t="shared" si="10"/>
        <v>160</v>
      </c>
      <c r="K160" s="202"/>
      <c r="L160" s="36"/>
      <c r="M160" s="203" t="s">
        <v>1</v>
      </c>
      <c r="N160" s="204" t="s">
        <v>39</v>
      </c>
      <c r="O160" s="205">
        <v>0</v>
      </c>
      <c r="P160" s="205">
        <f t="shared" si="11"/>
        <v>0</v>
      </c>
      <c r="Q160" s="205">
        <v>0</v>
      </c>
      <c r="R160" s="205">
        <f t="shared" si="12"/>
        <v>0</v>
      </c>
      <c r="S160" s="205">
        <v>0</v>
      </c>
      <c r="T160" s="206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530</v>
      </c>
      <c r="AT160" s="207" t="s">
        <v>167</v>
      </c>
      <c r="AU160" s="207" t="s">
        <v>94</v>
      </c>
      <c r="AY160" s="17" t="s">
        <v>165</v>
      </c>
      <c r="BE160" s="208">
        <f t="shared" si="14"/>
        <v>0</v>
      </c>
      <c r="BF160" s="208">
        <f t="shared" si="15"/>
        <v>160</v>
      </c>
      <c r="BG160" s="208">
        <f t="shared" si="16"/>
        <v>0</v>
      </c>
      <c r="BH160" s="208">
        <f t="shared" si="17"/>
        <v>0</v>
      </c>
      <c r="BI160" s="208">
        <f t="shared" si="18"/>
        <v>0</v>
      </c>
      <c r="BJ160" s="17" t="s">
        <v>94</v>
      </c>
      <c r="BK160" s="208">
        <f t="shared" si="19"/>
        <v>160</v>
      </c>
      <c r="BL160" s="17" t="s">
        <v>530</v>
      </c>
      <c r="BM160" s="207" t="s">
        <v>487</v>
      </c>
    </row>
    <row r="161" spans="1:65" s="2" customFormat="1" ht="24.2" customHeight="1">
      <c r="A161" s="31"/>
      <c r="B161" s="32"/>
      <c r="C161" s="196" t="s">
        <v>339</v>
      </c>
      <c r="D161" s="196" t="s">
        <v>167</v>
      </c>
      <c r="E161" s="197" t="s">
        <v>2068</v>
      </c>
      <c r="F161" s="198" t="s">
        <v>2069</v>
      </c>
      <c r="G161" s="199" t="s">
        <v>289</v>
      </c>
      <c r="H161" s="200">
        <v>47</v>
      </c>
      <c r="I161" s="201">
        <v>1.86</v>
      </c>
      <c r="J161" s="201">
        <f t="shared" si="10"/>
        <v>87.42</v>
      </c>
      <c r="K161" s="202"/>
      <c r="L161" s="36"/>
      <c r="M161" s="203" t="s">
        <v>1</v>
      </c>
      <c r="N161" s="204" t="s">
        <v>39</v>
      </c>
      <c r="O161" s="205">
        <v>0</v>
      </c>
      <c r="P161" s="205">
        <f t="shared" si="11"/>
        <v>0</v>
      </c>
      <c r="Q161" s="205">
        <v>0</v>
      </c>
      <c r="R161" s="205">
        <f t="shared" si="12"/>
        <v>0</v>
      </c>
      <c r="S161" s="205">
        <v>0</v>
      </c>
      <c r="T161" s="206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530</v>
      </c>
      <c r="AT161" s="207" t="s">
        <v>167</v>
      </c>
      <c r="AU161" s="207" t="s">
        <v>94</v>
      </c>
      <c r="AY161" s="17" t="s">
        <v>165</v>
      </c>
      <c r="BE161" s="208">
        <f t="shared" si="14"/>
        <v>0</v>
      </c>
      <c r="BF161" s="208">
        <f t="shared" si="15"/>
        <v>87.42</v>
      </c>
      <c r="BG161" s="208">
        <f t="shared" si="16"/>
        <v>0</v>
      </c>
      <c r="BH161" s="208">
        <f t="shared" si="17"/>
        <v>0</v>
      </c>
      <c r="BI161" s="208">
        <f t="shared" si="18"/>
        <v>0</v>
      </c>
      <c r="BJ161" s="17" t="s">
        <v>94</v>
      </c>
      <c r="BK161" s="208">
        <f t="shared" si="19"/>
        <v>87.42</v>
      </c>
      <c r="BL161" s="17" t="s">
        <v>530</v>
      </c>
      <c r="BM161" s="207" t="s">
        <v>500</v>
      </c>
    </row>
    <row r="162" spans="1:65" s="2" customFormat="1" ht="24.2" customHeight="1">
      <c r="A162" s="31"/>
      <c r="B162" s="32"/>
      <c r="C162" s="196" t="s">
        <v>345</v>
      </c>
      <c r="D162" s="196" t="s">
        <v>167</v>
      </c>
      <c r="E162" s="197" t="s">
        <v>2070</v>
      </c>
      <c r="F162" s="198" t="s">
        <v>2071</v>
      </c>
      <c r="G162" s="199" t="s">
        <v>289</v>
      </c>
      <c r="H162" s="200">
        <v>34</v>
      </c>
      <c r="I162" s="201">
        <v>2.4300000000000002</v>
      </c>
      <c r="J162" s="201">
        <f t="shared" si="10"/>
        <v>82.62</v>
      </c>
      <c r="K162" s="202"/>
      <c r="L162" s="36"/>
      <c r="M162" s="203" t="s">
        <v>1</v>
      </c>
      <c r="N162" s="204" t="s">
        <v>39</v>
      </c>
      <c r="O162" s="205">
        <v>0</v>
      </c>
      <c r="P162" s="205">
        <f t="shared" si="11"/>
        <v>0</v>
      </c>
      <c r="Q162" s="205">
        <v>0</v>
      </c>
      <c r="R162" s="205">
        <f t="shared" si="12"/>
        <v>0</v>
      </c>
      <c r="S162" s="205">
        <v>0</v>
      </c>
      <c r="T162" s="206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530</v>
      </c>
      <c r="AT162" s="207" t="s">
        <v>167</v>
      </c>
      <c r="AU162" s="207" t="s">
        <v>94</v>
      </c>
      <c r="AY162" s="17" t="s">
        <v>165</v>
      </c>
      <c r="BE162" s="208">
        <f t="shared" si="14"/>
        <v>0</v>
      </c>
      <c r="BF162" s="208">
        <f t="shared" si="15"/>
        <v>82.62</v>
      </c>
      <c r="BG162" s="208">
        <f t="shared" si="16"/>
        <v>0</v>
      </c>
      <c r="BH162" s="208">
        <f t="shared" si="17"/>
        <v>0</v>
      </c>
      <c r="BI162" s="208">
        <f t="shared" si="18"/>
        <v>0</v>
      </c>
      <c r="BJ162" s="17" t="s">
        <v>94</v>
      </c>
      <c r="BK162" s="208">
        <f t="shared" si="19"/>
        <v>82.62</v>
      </c>
      <c r="BL162" s="17" t="s">
        <v>530</v>
      </c>
      <c r="BM162" s="207" t="s">
        <v>514</v>
      </c>
    </row>
    <row r="163" spans="1:65" s="2" customFormat="1" ht="24.2" customHeight="1">
      <c r="A163" s="31"/>
      <c r="B163" s="32"/>
      <c r="C163" s="196" t="s">
        <v>353</v>
      </c>
      <c r="D163" s="196" t="s">
        <v>167</v>
      </c>
      <c r="E163" s="197" t="s">
        <v>2072</v>
      </c>
      <c r="F163" s="198" t="s">
        <v>2073</v>
      </c>
      <c r="G163" s="199" t="s">
        <v>289</v>
      </c>
      <c r="H163" s="200">
        <v>2</v>
      </c>
      <c r="I163" s="201">
        <v>6.08</v>
      </c>
      <c r="J163" s="201">
        <f t="shared" si="10"/>
        <v>12.16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 t="shared" si="11"/>
        <v>0</v>
      </c>
      <c r="Q163" s="205">
        <v>0</v>
      </c>
      <c r="R163" s="205">
        <f t="shared" si="12"/>
        <v>0</v>
      </c>
      <c r="S163" s="205">
        <v>0</v>
      </c>
      <c r="T163" s="206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530</v>
      </c>
      <c r="AT163" s="207" t="s">
        <v>167</v>
      </c>
      <c r="AU163" s="207" t="s">
        <v>94</v>
      </c>
      <c r="AY163" s="17" t="s">
        <v>165</v>
      </c>
      <c r="BE163" s="208">
        <f t="shared" si="14"/>
        <v>0</v>
      </c>
      <c r="BF163" s="208">
        <f t="shared" si="15"/>
        <v>12.16</v>
      </c>
      <c r="BG163" s="208">
        <f t="shared" si="16"/>
        <v>0</v>
      </c>
      <c r="BH163" s="208">
        <f t="shared" si="17"/>
        <v>0</v>
      </c>
      <c r="BI163" s="208">
        <f t="shared" si="18"/>
        <v>0</v>
      </c>
      <c r="BJ163" s="17" t="s">
        <v>94</v>
      </c>
      <c r="BK163" s="208">
        <f t="shared" si="19"/>
        <v>12.16</v>
      </c>
      <c r="BL163" s="17" t="s">
        <v>530</v>
      </c>
      <c r="BM163" s="207" t="s">
        <v>522</v>
      </c>
    </row>
    <row r="164" spans="1:65" s="2" customFormat="1" ht="24.2" customHeight="1">
      <c r="A164" s="31"/>
      <c r="B164" s="32"/>
      <c r="C164" s="243" t="s">
        <v>358</v>
      </c>
      <c r="D164" s="243" t="s">
        <v>615</v>
      </c>
      <c r="E164" s="244" t="s">
        <v>2074</v>
      </c>
      <c r="F164" s="245" t="s">
        <v>2075</v>
      </c>
      <c r="G164" s="246" t="s">
        <v>289</v>
      </c>
      <c r="H164" s="247">
        <v>2</v>
      </c>
      <c r="I164" s="248">
        <v>8.2100000000000009</v>
      </c>
      <c r="J164" s="248">
        <f t="shared" si="10"/>
        <v>16.420000000000002</v>
      </c>
      <c r="K164" s="249"/>
      <c r="L164" s="250"/>
      <c r="M164" s="251" t="s">
        <v>1</v>
      </c>
      <c r="N164" s="252" t="s">
        <v>39</v>
      </c>
      <c r="O164" s="205">
        <v>0</v>
      </c>
      <c r="P164" s="205">
        <f t="shared" si="11"/>
        <v>0</v>
      </c>
      <c r="Q164" s="205">
        <v>0</v>
      </c>
      <c r="R164" s="205">
        <f t="shared" si="12"/>
        <v>0</v>
      </c>
      <c r="S164" s="205">
        <v>0</v>
      </c>
      <c r="T164" s="206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1230</v>
      </c>
      <c r="AT164" s="207" t="s">
        <v>615</v>
      </c>
      <c r="AU164" s="207" t="s">
        <v>94</v>
      </c>
      <c r="AY164" s="17" t="s">
        <v>165</v>
      </c>
      <c r="BE164" s="208">
        <f t="shared" si="14"/>
        <v>0</v>
      </c>
      <c r="BF164" s="208">
        <f t="shared" si="15"/>
        <v>16.420000000000002</v>
      </c>
      <c r="BG164" s="208">
        <f t="shared" si="16"/>
        <v>0</v>
      </c>
      <c r="BH164" s="208">
        <f t="shared" si="17"/>
        <v>0</v>
      </c>
      <c r="BI164" s="208">
        <f t="shared" si="18"/>
        <v>0</v>
      </c>
      <c r="BJ164" s="17" t="s">
        <v>94</v>
      </c>
      <c r="BK164" s="208">
        <f t="shared" si="19"/>
        <v>16.420000000000002</v>
      </c>
      <c r="BL164" s="17" t="s">
        <v>1230</v>
      </c>
      <c r="BM164" s="207" t="s">
        <v>530</v>
      </c>
    </row>
    <row r="165" spans="1:65" s="2" customFormat="1" ht="16.5" customHeight="1">
      <c r="A165" s="31"/>
      <c r="B165" s="32"/>
      <c r="C165" s="243" t="s">
        <v>364</v>
      </c>
      <c r="D165" s="243" t="s">
        <v>615</v>
      </c>
      <c r="E165" s="244" t="s">
        <v>2076</v>
      </c>
      <c r="F165" s="245" t="s">
        <v>2077</v>
      </c>
      <c r="G165" s="246" t="s">
        <v>289</v>
      </c>
      <c r="H165" s="247">
        <v>2</v>
      </c>
      <c r="I165" s="248">
        <v>1.3</v>
      </c>
      <c r="J165" s="248">
        <f t="shared" si="10"/>
        <v>2.6</v>
      </c>
      <c r="K165" s="249"/>
      <c r="L165" s="250"/>
      <c r="M165" s="251" t="s">
        <v>1</v>
      </c>
      <c r="N165" s="252" t="s">
        <v>39</v>
      </c>
      <c r="O165" s="205">
        <v>0</v>
      </c>
      <c r="P165" s="205">
        <f t="shared" si="11"/>
        <v>0</v>
      </c>
      <c r="Q165" s="205">
        <v>0</v>
      </c>
      <c r="R165" s="205">
        <f t="shared" si="12"/>
        <v>0</v>
      </c>
      <c r="S165" s="205">
        <v>0</v>
      </c>
      <c r="T165" s="206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1230</v>
      </c>
      <c r="AT165" s="207" t="s">
        <v>615</v>
      </c>
      <c r="AU165" s="207" t="s">
        <v>94</v>
      </c>
      <c r="AY165" s="17" t="s">
        <v>165</v>
      </c>
      <c r="BE165" s="208">
        <f t="shared" si="14"/>
        <v>0</v>
      </c>
      <c r="BF165" s="208">
        <f t="shared" si="15"/>
        <v>2.6</v>
      </c>
      <c r="BG165" s="208">
        <f t="shared" si="16"/>
        <v>0</v>
      </c>
      <c r="BH165" s="208">
        <f t="shared" si="17"/>
        <v>0</v>
      </c>
      <c r="BI165" s="208">
        <f t="shared" si="18"/>
        <v>0</v>
      </c>
      <c r="BJ165" s="17" t="s">
        <v>94</v>
      </c>
      <c r="BK165" s="208">
        <f t="shared" si="19"/>
        <v>2.6</v>
      </c>
      <c r="BL165" s="17" t="s">
        <v>1230</v>
      </c>
      <c r="BM165" s="207" t="s">
        <v>539</v>
      </c>
    </row>
    <row r="166" spans="1:65" s="2" customFormat="1" ht="24.2" customHeight="1">
      <c r="A166" s="31"/>
      <c r="B166" s="32"/>
      <c r="C166" s="196" t="s">
        <v>368</v>
      </c>
      <c r="D166" s="196" t="s">
        <v>167</v>
      </c>
      <c r="E166" s="197" t="s">
        <v>2078</v>
      </c>
      <c r="F166" s="198" t="s">
        <v>2079</v>
      </c>
      <c r="G166" s="199" t="s">
        <v>289</v>
      </c>
      <c r="H166" s="200">
        <v>2</v>
      </c>
      <c r="I166" s="201">
        <v>7.58</v>
      </c>
      <c r="J166" s="201">
        <f t="shared" si="10"/>
        <v>15.16</v>
      </c>
      <c r="K166" s="202"/>
      <c r="L166" s="36"/>
      <c r="M166" s="203" t="s">
        <v>1</v>
      </c>
      <c r="N166" s="204" t="s">
        <v>39</v>
      </c>
      <c r="O166" s="205">
        <v>0</v>
      </c>
      <c r="P166" s="205">
        <f t="shared" si="11"/>
        <v>0</v>
      </c>
      <c r="Q166" s="205">
        <v>0</v>
      </c>
      <c r="R166" s="205">
        <f t="shared" si="12"/>
        <v>0</v>
      </c>
      <c r="S166" s="205">
        <v>0</v>
      </c>
      <c r="T166" s="206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530</v>
      </c>
      <c r="AT166" s="207" t="s">
        <v>167</v>
      </c>
      <c r="AU166" s="207" t="s">
        <v>94</v>
      </c>
      <c r="AY166" s="17" t="s">
        <v>165</v>
      </c>
      <c r="BE166" s="208">
        <f t="shared" si="14"/>
        <v>0</v>
      </c>
      <c r="BF166" s="208">
        <f t="shared" si="15"/>
        <v>15.16</v>
      </c>
      <c r="BG166" s="208">
        <f t="shared" si="16"/>
        <v>0</v>
      </c>
      <c r="BH166" s="208">
        <f t="shared" si="17"/>
        <v>0</v>
      </c>
      <c r="BI166" s="208">
        <f t="shared" si="18"/>
        <v>0</v>
      </c>
      <c r="BJ166" s="17" t="s">
        <v>94</v>
      </c>
      <c r="BK166" s="208">
        <f t="shared" si="19"/>
        <v>15.16</v>
      </c>
      <c r="BL166" s="17" t="s">
        <v>530</v>
      </c>
      <c r="BM166" s="207" t="s">
        <v>549</v>
      </c>
    </row>
    <row r="167" spans="1:65" s="2" customFormat="1" ht="21.75" customHeight="1">
      <c r="A167" s="31"/>
      <c r="B167" s="32"/>
      <c r="C167" s="243" t="s">
        <v>372</v>
      </c>
      <c r="D167" s="243" t="s">
        <v>615</v>
      </c>
      <c r="E167" s="244" t="s">
        <v>2080</v>
      </c>
      <c r="F167" s="245" t="s">
        <v>2081</v>
      </c>
      <c r="G167" s="246" t="s">
        <v>289</v>
      </c>
      <c r="H167" s="247">
        <v>2</v>
      </c>
      <c r="I167" s="248">
        <v>9.11</v>
      </c>
      <c r="J167" s="248">
        <f t="shared" si="10"/>
        <v>18.22</v>
      </c>
      <c r="K167" s="249"/>
      <c r="L167" s="250"/>
      <c r="M167" s="251" t="s">
        <v>1</v>
      </c>
      <c r="N167" s="252" t="s">
        <v>39</v>
      </c>
      <c r="O167" s="205">
        <v>0</v>
      </c>
      <c r="P167" s="205">
        <f t="shared" si="11"/>
        <v>0</v>
      </c>
      <c r="Q167" s="205">
        <v>0</v>
      </c>
      <c r="R167" s="205">
        <f t="shared" si="12"/>
        <v>0</v>
      </c>
      <c r="S167" s="205">
        <v>0</v>
      </c>
      <c r="T167" s="206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7" t="s">
        <v>1230</v>
      </c>
      <c r="AT167" s="207" t="s">
        <v>615</v>
      </c>
      <c r="AU167" s="207" t="s">
        <v>94</v>
      </c>
      <c r="AY167" s="17" t="s">
        <v>165</v>
      </c>
      <c r="BE167" s="208">
        <f t="shared" si="14"/>
        <v>0</v>
      </c>
      <c r="BF167" s="208">
        <f t="shared" si="15"/>
        <v>18.22</v>
      </c>
      <c r="BG167" s="208">
        <f t="shared" si="16"/>
        <v>0</v>
      </c>
      <c r="BH167" s="208">
        <f t="shared" si="17"/>
        <v>0</v>
      </c>
      <c r="BI167" s="208">
        <f t="shared" si="18"/>
        <v>0</v>
      </c>
      <c r="BJ167" s="17" t="s">
        <v>94</v>
      </c>
      <c r="BK167" s="208">
        <f t="shared" si="19"/>
        <v>18.22</v>
      </c>
      <c r="BL167" s="17" t="s">
        <v>1230</v>
      </c>
      <c r="BM167" s="207" t="s">
        <v>558</v>
      </c>
    </row>
    <row r="168" spans="1:65" s="2" customFormat="1" ht="16.5" customHeight="1">
      <c r="A168" s="31"/>
      <c r="B168" s="32"/>
      <c r="C168" s="243" t="s">
        <v>377</v>
      </c>
      <c r="D168" s="243" t="s">
        <v>615</v>
      </c>
      <c r="E168" s="244" t="s">
        <v>2076</v>
      </c>
      <c r="F168" s="245" t="s">
        <v>2077</v>
      </c>
      <c r="G168" s="246" t="s">
        <v>289</v>
      </c>
      <c r="H168" s="247">
        <v>2</v>
      </c>
      <c r="I168" s="248">
        <v>1.3</v>
      </c>
      <c r="J168" s="248">
        <f t="shared" si="10"/>
        <v>2.6</v>
      </c>
      <c r="K168" s="249"/>
      <c r="L168" s="250"/>
      <c r="M168" s="251" t="s">
        <v>1</v>
      </c>
      <c r="N168" s="252" t="s">
        <v>39</v>
      </c>
      <c r="O168" s="205">
        <v>0</v>
      </c>
      <c r="P168" s="205">
        <f t="shared" si="11"/>
        <v>0</v>
      </c>
      <c r="Q168" s="205">
        <v>0</v>
      </c>
      <c r="R168" s="205">
        <f t="shared" si="12"/>
        <v>0</v>
      </c>
      <c r="S168" s="205">
        <v>0</v>
      </c>
      <c r="T168" s="206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1230</v>
      </c>
      <c r="AT168" s="207" t="s">
        <v>615</v>
      </c>
      <c r="AU168" s="207" t="s">
        <v>94</v>
      </c>
      <c r="AY168" s="17" t="s">
        <v>165</v>
      </c>
      <c r="BE168" s="208">
        <f t="shared" si="14"/>
        <v>0</v>
      </c>
      <c r="BF168" s="208">
        <f t="shared" si="15"/>
        <v>2.6</v>
      </c>
      <c r="BG168" s="208">
        <f t="shared" si="16"/>
        <v>0</v>
      </c>
      <c r="BH168" s="208">
        <f t="shared" si="17"/>
        <v>0</v>
      </c>
      <c r="BI168" s="208">
        <f t="shared" si="18"/>
        <v>0</v>
      </c>
      <c r="BJ168" s="17" t="s">
        <v>94</v>
      </c>
      <c r="BK168" s="208">
        <f t="shared" si="19"/>
        <v>2.6</v>
      </c>
      <c r="BL168" s="17" t="s">
        <v>1230</v>
      </c>
      <c r="BM168" s="207" t="s">
        <v>577</v>
      </c>
    </row>
    <row r="169" spans="1:65" s="2" customFormat="1" ht="24.2" customHeight="1">
      <c r="A169" s="31"/>
      <c r="B169" s="32"/>
      <c r="C169" s="196" t="s">
        <v>381</v>
      </c>
      <c r="D169" s="196" t="s">
        <v>167</v>
      </c>
      <c r="E169" s="197" t="s">
        <v>2082</v>
      </c>
      <c r="F169" s="198" t="s">
        <v>2083</v>
      </c>
      <c r="G169" s="199" t="s">
        <v>289</v>
      </c>
      <c r="H169" s="200">
        <v>9</v>
      </c>
      <c r="I169" s="201">
        <v>2.72</v>
      </c>
      <c r="J169" s="201">
        <f t="shared" si="10"/>
        <v>24.48</v>
      </c>
      <c r="K169" s="202"/>
      <c r="L169" s="36"/>
      <c r="M169" s="203" t="s">
        <v>1</v>
      </c>
      <c r="N169" s="204" t="s">
        <v>39</v>
      </c>
      <c r="O169" s="205">
        <v>0</v>
      </c>
      <c r="P169" s="205">
        <f t="shared" si="11"/>
        <v>0</v>
      </c>
      <c r="Q169" s="205">
        <v>0</v>
      </c>
      <c r="R169" s="205">
        <f t="shared" si="12"/>
        <v>0</v>
      </c>
      <c r="S169" s="205">
        <v>0</v>
      </c>
      <c r="T169" s="206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7" t="s">
        <v>530</v>
      </c>
      <c r="AT169" s="207" t="s">
        <v>167</v>
      </c>
      <c r="AU169" s="207" t="s">
        <v>94</v>
      </c>
      <c r="AY169" s="17" t="s">
        <v>165</v>
      </c>
      <c r="BE169" s="208">
        <f t="shared" si="14"/>
        <v>0</v>
      </c>
      <c r="BF169" s="208">
        <f t="shared" si="15"/>
        <v>24.48</v>
      </c>
      <c r="BG169" s="208">
        <f t="shared" si="16"/>
        <v>0</v>
      </c>
      <c r="BH169" s="208">
        <f t="shared" si="17"/>
        <v>0</v>
      </c>
      <c r="BI169" s="208">
        <f t="shared" si="18"/>
        <v>0</v>
      </c>
      <c r="BJ169" s="17" t="s">
        <v>94</v>
      </c>
      <c r="BK169" s="208">
        <f t="shared" si="19"/>
        <v>24.48</v>
      </c>
      <c r="BL169" s="17" t="s">
        <v>530</v>
      </c>
      <c r="BM169" s="207" t="s">
        <v>588</v>
      </c>
    </row>
    <row r="170" spans="1:65" s="2" customFormat="1" ht="16.5" customHeight="1">
      <c r="A170" s="31"/>
      <c r="B170" s="32"/>
      <c r="C170" s="243" t="s">
        <v>386</v>
      </c>
      <c r="D170" s="243" t="s">
        <v>615</v>
      </c>
      <c r="E170" s="244" t="s">
        <v>2084</v>
      </c>
      <c r="F170" s="245" t="s">
        <v>2085</v>
      </c>
      <c r="G170" s="246" t="s">
        <v>289</v>
      </c>
      <c r="H170" s="247">
        <v>9</v>
      </c>
      <c r="I170" s="248">
        <v>5.71</v>
      </c>
      <c r="J170" s="248">
        <f t="shared" si="10"/>
        <v>51.39</v>
      </c>
      <c r="K170" s="249"/>
      <c r="L170" s="250"/>
      <c r="M170" s="251" t="s">
        <v>1</v>
      </c>
      <c r="N170" s="252" t="s">
        <v>39</v>
      </c>
      <c r="O170" s="205">
        <v>0</v>
      </c>
      <c r="P170" s="205">
        <f t="shared" si="11"/>
        <v>0</v>
      </c>
      <c r="Q170" s="205">
        <v>0</v>
      </c>
      <c r="R170" s="205">
        <f t="shared" si="12"/>
        <v>0</v>
      </c>
      <c r="S170" s="205">
        <v>0</v>
      </c>
      <c r="T170" s="206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1230</v>
      </c>
      <c r="AT170" s="207" t="s">
        <v>615</v>
      </c>
      <c r="AU170" s="207" t="s">
        <v>94</v>
      </c>
      <c r="AY170" s="17" t="s">
        <v>165</v>
      </c>
      <c r="BE170" s="208">
        <f t="shared" si="14"/>
        <v>0</v>
      </c>
      <c r="BF170" s="208">
        <f t="shared" si="15"/>
        <v>51.39</v>
      </c>
      <c r="BG170" s="208">
        <f t="shared" si="16"/>
        <v>0</v>
      </c>
      <c r="BH170" s="208">
        <f t="shared" si="17"/>
        <v>0</v>
      </c>
      <c r="BI170" s="208">
        <f t="shared" si="18"/>
        <v>0</v>
      </c>
      <c r="BJ170" s="17" t="s">
        <v>94</v>
      </c>
      <c r="BK170" s="208">
        <f t="shared" si="19"/>
        <v>51.39</v>
      </c>
      <c r="BL170" s="17" t="s">
        <v>1230</v>
      </c>
      <c r="BM170" s="207" t="s">
        <v>602</v>
      </c>
    </row>
    <row r="171" spans="1:65" s="2" customFormat="1" ht="16.5" customHeight="1">
      <c r="A171" s="31"/>
      <c r="B171" s="32"/>
      <c r="C171" s="243" t="s">
        <v>390</v>
      </c>
      <c r="D171" s="243" t="s">
        <v>615</v>
      </c>
      <c r="E171" s="244" t="s">
        <v>2076</v>
      </c>
      <c r="F171" s="245" t="s">
        <v>2077</v>
      </c>
      <c r="G171" s="246" t="s">
        <v>289</v>
      </c>
      <c r="H171" s="247">
        <v>9</v>
      </c>
      <c r="I171" s="248">
        <v>1.3</v>
      </c>
      <c r="J171" s="248">
        <f t="shared" si="10"/>
        <v>11.7</v>
      </c>
      <c r="K171" s="249"/>
      <c r="L171" s="250"/>
      <c r="M171" s="251" t="s">
        <v>1</v>
      </c>
      <c r="N171" s="252" t="s">
        <v>39</v>
      </c>
      <c r="O171" s="205">
        <v>0</v>
      </c>
      <c r="P171" s="205">
        <f t="shared" si="11"/>
        <v>0</v>
      </c>
      <c r="Q171" s="205">
        <v>0</v>
      </c>
      <c r="R171" s="205">
        <f t="shared" si="12"/>
        <v>0</v>
      </c>
      <c r="S171" s="205">
        <v>0</v>
      </c>
      <c r="T171" s="206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1230</v>
      </c>
      <c r="AT171" s="207" t="s">
        <v>615</v>
      </c>
      <c r="AU171" s="207" t="s">
        <v>94</v>
      </c>
      <c r="AY171" s="17" t="s">
        <v>165</v>
      </c>
      <c r="BE171" s="208">
        <f t="shared" si="14"/>
        <v>0</v>
      </c>
      <c r="BF171" s="208">
        <f t="shared" si="15"/>
        <v>11.7</v>
      </c>
      <c r="BG171" s="208">
        <f t="shared" si="16"/>
        <v>0</v>
      </c>
      <c r="BH171" s="208">
        <f t="shared" si="17"/>
        <v>0</v>
      </c>
      <c r="BI171" s="208">
        <f t="shared" si="18"/>
        <v>0</v>
      </c>
      <c r="BJ171" s="17" t="s">
        <v>94</v>
      </c>
      <c r="BK171" s="208">
        <f t="shared" si="19"/>
        <v>11.7</v>
      </c>
      <c r="BL171" s="17" t="s">
        <v>1230</v>
      </c>
      <c r="BM171" s="207" t="s">
        <v>619</v>
      </c>
    </row>
    <row r="172" spans="1:65" s="2" customFormat="1" ht="24.2" customHeight="1">
      <c r="A172" s="31"/>
      <c r="B172" s="32"/>
      <c r="C172" s="196" t="s">
        <v>394</v>
      </c>
      <c r="D172" s="196" t="s">
        <v>167</v>
      </c>
      <c r="E172" s="197" t="s">
        <v>2086</v>
      </c>
      <c r="F172" s="198" t="s">
        <v>2087</v>
      </c>
      <c r="G172" s="199" t="s">
        <v>289</v>
      </c>
      <c r="H172" s="200">
        <v>1</v>
      </c>
      <c r="I172" s="201">
        <v>3.56</v>
      </c>
      <c r="J172" s="201">
        <f t="shared" si="10"/>
        <v>3.56</v>
      </c>
      <c r="K172" s="202"/>
      <c r="L172" s="36"/>
      <c r="M172" s="203" t="s">
        <v>1</v>
      </c>
      <c r="N172" s="204" t="s">
        <v>39</v>
      </c>
      <c r="O172" s="205">
        <v>0</v>
      </c>
      <c r="P172" s="205">
        <f t="shared" si="11"/>
        <v>0</v>
      </c>
      <c r="Q172" s="205">
        <v>0</v>
      </c>
      <c r="R172" s="205">
        <f t="shared" si="12"/>
        <v>0</v>
      </c>
      <c r="S172" s="205">
        <v>0</v>
      </c>
      <c r="T172" s="206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530</v>
      </c>
      <c r="AT172" s="207" t="s">
        <v>167</v>
      </c>
      <c r="AU172" s="207" t="s">
        <v>94</v>
      </c>
      <c r="AY172" s="17" t="s">
        <v>165</v>
      </c>
      <c r="BE172" s="208">
        <f t="shared" si="14"/>
        <v>0</v>
      </c>
      <c r="BF172" s="208">
        <f t="shared" si="15"/>
        <v>3.56</v>
      </c>
      <c r="BG172" s="208">
        <f t="shared" si="16"/>
        <v>0</v>
      </c>
      <c r="BH172" s="208">
        <f t="shared" si="17"/>
        <v>0</v>
      </c>
      <c r="BI172" s="208">
        <f t="shared" si="18"/>
        <v>0</v>
      </c>
      <c r="BJ172" s="17" t="s">
        <v>94</v>
      </c>
      <c r="BK172" s="208">
        <f t="shared" si="19"/>
        <v>3.56</v>
      </c>
      <c r="BL172" s="17" t="s">
        <v>530</v>
      </c>
      <c r="BM172" s="207" t="s">
        <v>629</v>
      </c>
    </row>
    <row r="173" spans="1:65" s="2" customFormat="1" ht="21.75" customHeight="1">
      <c r="A173" s="31"/>
      <c r="B173" s="32"/>
      <c r="C173" s="243" t="s">
        <v>398</v>
      </c>
      <c r="D173" s="243" t="s">
        <v>615</v>
      </c>
      <c r="E173" s="244" t="s">
        <v>2088</v>
      </c>
      <c r="F173" s="245" t="s">
        <v>2089</v>
      </c>
      <c r="G173" s="246" t="s">
        <v>289</v>
      </c>
      <c r="H173" s="247">
        <v>1</v>
      </c>
      <c r="I173" s="248">
        <v>7.71</v>
      </c>
      <c r="J173" s="248">
        <f t="shared" si="10"/>
        <v>7.71</v>
      </c>
      <c r="K173" s="249"/>
      <c r="L173" s="250"/>
      <c r="M173" s="251" t="s">
        <v>1</v>
      </c>
      <c r="N173" s="252" t="s">
        <v>39</v>
      </c>
      <c r="O173" s="205">
        <v>0</v>
      </c>
      <c r="P173" s="205">
        <f t="shared" si="11"/>
        <v>0</v>
      </c>
      <c r="Q173" s="205">
        <v>0</v>
      </c>
      <c r="R173" s="205">
        <f t="shared" si="12"/>
        <v>0</v>
      </c>
      <c r="S173" s="205">
        <v>0</v>
      </c>
      <c r="T173" s="206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7" t="s">
        <v>1230</v>
      </c>
      <c r="AT173" s="207" t="s">
        <v>615</v>
      </c>
      <c r="AU173" s="207" t="s">
        <v>94</v>
      </c>
      <c r="AY173" s="17" t="s">
        <v>165</v>
      </c>
      <c r="BE173" s="208">
        <f t="shared" si="14"/>
        <v>0</v>
      </c>
      <c r="BF173" s="208">
        <f t="shared" si="15"/>
        <v>7.71</v>
      </c>
      <c r="BG173" s="208">
        <f t="shared" si="16"/>
        <v>0</v>
      </c>
      <c r="BH173" s="208">
        <f t="shared" si="17"/>
        <v>0</v>
      </c>
      <c r="BI173" s="208">
        <f t="shared" si="18"/>
        <v>0</v>
      </c>
      <c r="BJ173" s="17" t="s">
        <v>94</v>
      </c>
      <c r="BK173" s="208">
        <f t="shared" si="19"/>
        <v>7.71</v>
      </c>
      <c r="BL173" s="17" t="s">
        <v>1230</v>
      </c>
      <c r="BM173" s="207" t="s">
        <v>1016</v>
      </c>
    </row>
    <row r="174" spans="1:65" s="2" customFormat="1" ht="16.5" customHeight="1">
      <c r="A174" s="31"/>
      <c r="B174" s="32"/>
      <c r="C174" s="243" t="s">
        <v>406</v>
      </c>
      <c r="D174" s="243" t="s">
        <v>615</v>
      </c>
      <c r="E174" s="244" t="s">
        <v>2090</v>
      </c>
      <c r="F174" s="245" t="s">
        <v>2091</v>
      </c>
      <c r="G174" s="246" t="s">
        <v>289</v>
      </c>
      <c r="H174" s="247">
        <v>1</v>
      </c>
      <c r="I174" s="248">
        <v>1.2</v>
      </c>
      <c r="J174" s="248">
        <f t="shared" si="10"/>
        <v>1.2</v>
      </c>
      <c r="K174" s="249"/>
      <c r="L174" s="250"/>
      <c r="M174" s="251" t="s">
        <v>1</v>
      </c>
      <c r="N174" s="252" t="s">
        <v>39</v>
      </c>
      <c r="O174" s="205">
        <v>0</v>
      </c>
      <c r="P174" s="205">
        <f t="shared" si="11"/>
        <v>0</v>
      </c>
      <c r="Q174" s="205">
        <v>0</v>
      </c>
      <c r="R174" s="205">
        <f t="shared" si="12"/>
        <v>0</v>
      </c>
      <c r="S174" s="205">
        <v>0</v>
      </c>
      <c r="T174" s="206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7" t="s">
        <v>1230</v>
      </c>
      <c r="AT174" s="207" t="s">
        <v>615</v>
      </c>
      <c r="AU174" s="207" t="s">
        <v>94</v>
      </c>
      <c r="AY174" s="17" t="s">
        <v>165</v>
      </c>
      <c r="BE174" s="208">
        <f t="shared" si="14"/>
        <v>0</v>
      </c>
      <c r="BF174" s="208">
        <f t="shared" si="15"/>
        <v>1.2</v>
      </c>
      <c r="BG174" s="208">
        <f t="shared" si="16"/>
        <v>0</v>
      </c>
      <c r="BH174" s="208">
        <f t="shared" si="17"/>
        <v>0</v>
      </c>
      <c r="BI174" s="208">
        <f t="shared" si="18"/>
        <v>0</v>
      </c>
      <c r="BJ174" s="17" t="s">
        <v>94</v>
      </c>
      <c r="BK174" s="208">
        <f t="shared" si="19"/>
        <v>1.2</v>
      </c>
      <c r="BL174" s="17" t="s">
        <v>1230</v>
      </c>
      <c r="BM174" s="207" t="s">
        <v>1025</v>
      </c>
    </row>
    <row r="175" spans="1:65" s="2" customFormat="1" ht="24.2" customHeight="1">
      <c r="A175" s="31"/>
      <c r="B175" s="32"/>
      <c r="C175" s="196" t="s">
        <v>414</v>
      </c>
      <c r="D175" s="196" t="s">
        <v>167</v>
      </c>
      <c r="E175" s="197" t="s">
        <v>2092</v>
      </c>
      <c r="F175" s="198" t="s">
        <v>2093</v>
      </c>
      <c r="G175" s="199" t="s">
        <v>289</v>
      </c>
      <c r="H175" s="200">
        <v>10</v>
      </c>
      <c r="I175" s="201">
        <v>5.53</v>
      </c>
      <c r="J175" s="201">
        <f t="shared" si="10"/>
        <v>55.3</v>
      </c>
      <c r="K175" s="202"/>
      <c r="L175" s="36"/>
      <c r="M175" s="203" t="s">
        <v>1</v>
      </c>
      <c r="N175" s="204" t="s">
        <v>39</v>
      </c>
      <c r="O175" s="205">
        <v>0</v>
      </c>
      <c r="P175" s="205">
        <f t="shared" si="11"/>
        <v>0</v>
      </c>
      <c r="Q175" s="205">
        <v>0</v>
      </c>
      <c r="R175" s="205">
        <f t="shared" si="12"/>
        <v>0</v>
      </c>
      <c r="S175" s="205">
        <v>0</v>
      </c>
      <c r="T175" s="206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7" t="s">
        <v>530</v>
      </c>
      <c r="AT175" s="207" t="s">
        <v>167</v>
      </c>
      <c r="AU175" s="207" t="s">
        <v>94</v>
      </c>
      <c r="AY175" s="17" t="s">
        <v>165</v>
      </c>
      <c r="BE175" s="208">
        <f t="shared" si="14"/>
        <v>0</v>
      </c>
      <c r="BF175" s="208">
        <f t="shared" si="15"/>
        <v>55.3</v>
      </c>
      <c r="BG175" s="208">
        <f t="shared" si="16"/>
        <v>0</v>
      </c>
      <c r="BH175" s="208">
        <f t="shared" si="17"/>
        <v>0</v>
      </c>
      <c r="BI175" s="208">
        <f t="shared" si="18"/>
        <v>0</v>
      </c>
      <c r="BJ175" s="17" t="s">
        <v>94</v>
      </c>
      <c r="BK175" s="208">
        <f t="shared" si="19"/>
        <v>55.3</v>
      </c>
      <c r="BL175" s="17" t="s">
        <v>530</v>
      </c>
      <c r="BM175" s="207" t="s">
        <v>1031</v>
      </c>
    </row>
    <row r="176" spans="1:65" s="2" customFormat="1" ht="24.2" customHeight="1">
      <c r="A176" s="31"/>
      <c r="B176" s="32"/>
      <c r="C176" s="243" t="s">
        <v>422</v>
      </c>
      <c r="D176" s="243" t="s">
        <v>615</v>
      </c>
      <c r="E176" s="244" t="s">
        <v>2094</v>
      </c>
      <c r="F176" s="245" t="s">
        <v>2095</v>
      </c>
      <c r="G176" s="246" t="s">
        <v>289</v>
      </c>
      <c r="H176" s="247">
        <v>10</v>
      </c>
      <c r="I176" s="248">
        <v>13.01</v>
      </c>
      <c r="J176" s="248">
        <f t="shared" si="10"/>
        <v>130.1</v>
      </c>
      <c r="K176" s="249"/>
      <c r="L176" s="250"/>
      <c r="M176" s="251" t="s">
        <v>1</v>
      </c>
      <c r="N176" s="252" t="s">
        <v>39</v>
      </c>
      <c r="O176" s="205">
        <v>0</v>
      </c>
      <c r="P176" s="205">
        <f t="shared" si="11"/>
        <v>0</v>
      </c>
      <c r="Q176" s="205">
        <v>0</v>
      </c>
      <c r="R176" s="205">
        <f t="shared" si="12"/>
        <v>0</v>
      </c>
      <c r="S176" s="205">
        <v>0</v>
      </c>
      <c r="T176" s="206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1230</v>
      </c>
      <c r="AT176" s="207" t="s">
        <v>615</v>
      </c>
      <c r="AU176" s="207" t="s">
        <v>94</v>
      </c>
      <c r="AY176" s="17" t="s">
        <v>165</v>
      </c>
      <c r="BE176" s="208">
        <f t="shared" si="14"/>
        <v>0</v>
      </c>
      <c r="BF176" s="208">
        <f t="shared" si="15"/>
        <v>130.1</v>
      </c>
      <c r="BG176" s="208">
        <f t="shared" si="16"/>
        <v>0</v>
      </c>
      <c r="BH176" s="208">
        <f t="shared" si="17"/>
        <v>0</v>
      </c>
      <c r="BI176" s="208">
        <f t="shared" si="18"/>
        <v>0</v>
      </c>
      <c r="BJ176" s="17" t="s">
        <v>94</v>
      </c>
      <c r="BK176" s="208">
        <f t="shared" si="19"/>
        <v>130.1</v>
      </c>
      <c r="BL176" s="17" t="s">
        <v>1230</v>
      </c>
      <c r="BM176" s="207" t="s">
        <v>1037</v>
      </c>
    </row>
    <row r="177" spans="1:65" s="2" customFormat="1" ht="16.5" customHeight="1">
      <c r="A177" s="31"/>
      <c r="B177" s="32"/>
      <c r="C177" s="243" t="s">
        <v>428</v>
      </c>
      <c r="D177" s="243" t="s">
        <v>615</v>
      </c>
      <c r="E177" s="244" t="s">
        <v>2090</v>
      </c>
      <c r="F177" s="245" t="s">
        <v>2091</v>
      </c>
      <c r="G177" s="246" t="s">
        <v>289</v>
      </c>
      <c r="H177" s="247">
        <v>10</v>
      </c>
      <c r="I177" s="248">
        <v>1.2</v>
      </c>
      <c r="J177" s="248">
        <f t="shared" si="10"/>
        <v>12</v>
      </c>
      <c r="K177" s="249"/>
      <c r="L177" s="250"/>
      <c r="M177" s="251" t="s">
        <v>1</v>
      </c>
      <c r="N177" s="252" t="s">
        <v>39</v>
      </c>
      <c r="O177" s="205">
        <v>0</v>
      </c>
      <c r="P177" s="205">
        <f t="shared" si="11"/>
        <v>0</v>
      </c>
      <c r="Q177" s="205">
        <v>0</v>
      </c>
      <c r="R177" s="205">
        <f t="shared" si="12"/>
        <v>0</v>
      </c>
      <c r="S177" s="205">
        <v>0</v>
      </c>
      <c r="T177" s="206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7" t="s">
        <v>1230</v>
      </c>
      <c r="AT177" s="207" t="s">
        <v>615</v>
      </c>
      <c r="AU177" s="207" t="s">
        <v>94</v>
      </c>
      <c r="AY177" s="17" t="s">
        <v>165</v>
      </c>
      <c r="BE177" s="208">
        <f t="shared" si="14"/>
        <v>0</v>
      </c>
      <c r="BF177" s="208">
        <f t="shared" si="15"/>
        <v>12</v>
      </c>
      <c r="BG177" s="208">
        <f t="shared" si="16"/>
        <v>0</v>
      </c>
      <c r="BH177" s="208">
        <f t="shared" si="17"/>
        <v>0</v>
      </c>
      <c r="BI177" s="208">
        <f t="shared" si="18"/>
        <v>0</v>
      </c>
      <c r="BJ177" s="17" t="s">
        <v>94</v>
      </c>
      <c r="BK177" s="208">
        <f t="shared" si="19"/>
        <v>12</v>
      </c>
      <c r="BL177" s="17" t="s">
        <v>1230</v>
      </c>
      <c r="BM177" s="207" t="s">
        <v>1046</v>
      </c>
    </row>
    <row r="178" spans="1:65" s="2" customFormat="1" ht="24.2" customHeight="1">
      <c r="A178" s="31"/>
      <c r="B178" s="32"/>
      <c r="C178" s="196" t="s">
        <v>432</v>
      </c>
      <c r="D178" s="196" t="s">
        <v>167</v>
      </c>
      <c r="E178" s="197" t="s">
        <v>2096</v>
      </c>
      <c r="F178" s="198" t="s">
        <v>2097</v>
      </c>
      <c r="G178" s="199" t="s">
        <v>289</v>
      </c>
      <c r="H178" s="200">
        <v>10</v>
      </c>
      <c r="I178" s="201">
        <v>3.12</v>
      </c>
      <c r="J178" s="201">
        <f t="shared" si="10"/>
        <v>31.2</v>
      </c>
      <c r="K178" s="202"/>
      <c r="L178" s="36"/>
      <c r="M178" s="203" t="s">
        <v>1</v>
      </c>
      <c r="N178" s="204" t="s">
        <v>39</v>
      </c>
      <c r="O178" s="205">
        <v>0</v>
      </c>
      <c r="P178" s="205">
        <f t="shared" si="11"/>
        <v>0</v>
      </c>
      <c r="Q178" s="205">
        <v>0</v>
      </c>
      <c r="R178" s="205">
        <f t="shared" si="12"/>
        <v>0</v>
      </c>
      <c r="S178" s="205">
        <v>0</v>
      </c>
      <c r="T178" s="206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7" t="s">
        <v>530</v>
      </c>
      <c r="AT178" s="207" t="s">
        <v>167</v>
      </c>
      <c r="AU178" s="207" t="s">
        <v>94</v>
      </c>
      <c r="AY178" s="17" t="s">
        <v>165</v>
      </c>
      <c r="BE178" s="208">
        <f t="shared" si="14"/>
        <v>0</v>
      </c>
      <c r="BF178" s="208">
        <f t="shared" si="15"/>
        <v>31.2</v>
      </c>
      <c r="BG178" s="208">
        <f t="shared" si="16"/>
        <v>0</v>
      </c>
      <c r="BH178" s="208">
        <f t="shared" si="17"/>
        <v>0</v>
      </c>
      <c r="BI178" s="208">
        <f t="shared" si="18"/>
        <v>0</v>
      </c>
      <c r="BJ178" s="17" t="s">
        <v>94</v>
      </c>
      <c r="BK178" s="208">
        <f t="shared" si="19"/>
        <v>31.2</v>
      </c>
      <c r="BL178" s="17" t="s">
        <v>530</v>
      </c>
      <c r="BM178" s="207" t="s">
        <v>1055</v>
      </c>
    </row>
    <row r="179" spans="1:65" s="2" customFormat="1" ht="24.2" customHeight="1">
      <c r="A179" s="31"/>
      <c r="B179" s="32"/>
      <c r="C179" s="243" t="s">
        <v>436</v>
      </c>
      <c r="D179" s="243" t="s">
        <v>615</v>
      </c>
      <c r="E179" s="244" t="s">
        <v>2098</v>
      </c>
      <c r="F179" s="245" t="s">
        <v>2099</v>
      </c>
      <c r="G179" s="246" t="s">
        <v>289</v>
      </c>
      <c r="H179" s="247">
        <v>10</v>
      </c>
      <c r="I179" s="248">
        <v>6.11</v>
      </c>
      <c r="J179" s="248">
        <f t="shared" si="10"/>
        <v>61.1</v>
      </c>
      <c r="K179" s="249"/>
      <c r="L179" s="250"/>
      <c r="M179" s="251" t="s">
        <v>1</v>
      </c>
      <c r="N179" s="252" t="s">
        <v>39</v>
      </c>
      <c r="O179" s="205">
        <v>0</v>
      </c>
      <c r="P179" s="205">
        <f t="shared" si="11"/>
        <v>0</v>
      </c>
      <c r="Q179" s="205">
        <v>0</v>
      </c>
      <c r="R179" s="205">
        <f t="shared" si="12"/>
        <v>0</v>
      </c>
      <c r="S179" s="205">
        <v>0</v>
      </c>
      <c r="T179" s="206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7" t="s">
        <v>1230</v>
      </c>
      <c r="AT179" s="207" t="s">
        <v>615</v>
      </c>
      <c r="AU179" s="207" t="s">
        <v>94</v>
      </c>
      <c r="AY179" s="17" t="s">
        <v>165</v>
      </c>
      <c r="BE179" s="208">
        <f t="shared" si="14"/>
        <v>0</v>
      </c>
      <c r="BF179" s="208">
        <f t="shared" si="15"/>
        <v>61.1</v>
      </c>
      <c r="BG179" s="208">
        <f t="shared" si="16"/>
        <v>0</v>
      </c>
      <c r="BH179" s="208">
        <f t="shared" si="17"/>
        <v>0</v>
      </c>
      <c r="BI179" s="208">
        <f t="shared" si="18"/>
        <v>0</v>
      </c>
      <c r="BJ179" s="17" t="s">
        <v>94</v>
      </c>
      <c r="BK179" s="208">
        <f t="shared" si="19"/>
        <v>61.1</v>
      </c>
      <c r="BL179" s="17" t="s">
        <v>1230</v>
      </c>
      <c r="BM179" s="207" t="s">
        <v>1064</v>
      </c>
    </row>
    <row r="180" spans="1:65" s="2" customFormat="1" ht="16.5" customHeight="1">
      <c r="A180" s="31"/>
      <c r="B180" s="32"/>
      <c r="C180" s="243" t="s">
        <v>442</v>
      </c>
      <c r="D180" s="243" t="s">
        <v>615</v>
      </c>
      <c r="E180" s="244" t="s">
        <v>2090</v>
      </c>
      <c r="F180" s="245" t="s">
        <v>2091</v>
      </c>
      <c r="G180" s="246" t="s">
        <v>289</v>
      </c>
      <c r="H180" s="247">
        <v>10</v>
      </c>
      <c r="I180" s="248">
        <v>1.2</v>
      </c>
      <c r="J180" s="248">
        <f t="shared" ref="J180:J211" si="20">ROUND(I180*H180,2)</f>
        <v>12</v>
      </c>
      <c r="K180" s="249"/>
      <c r="L180" s="250"/>
      <c r="M180" s="251" t="s">
        <v>1</v>
      </c>
      <c r="N180" s="252" t="s">
        <v>39</v>
      </c>
      <c r="O180" s="205">
        <v>0</v>
      </c>
      <c r="P180" s="205">
        <f t="shared" ref="P180:P211" si="21">O180*H180</f>
        <v>0</v>
      </c>
      <c r="Q180" s="205">
        <v>0</v>
      </c>
      <c r="R180" s="205">
        <f t="shared" ref="R180:R211" si="22">Q180*H180</f>
        <v>0</v>
      </c>
      <c r="S180" s="205">
        <v>0</v>
      </c>
      <c r="T180" s="206">
        <f t="shared" ref="T180:T211" si="2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7" t="s">
        <v>1230</v>
      </c>
      <c r="AT180" s="207" t="s">
        <v>615</v>
      </c>
      <c r="AU180" s="207" t="s">
        <v>94</v>
      </c>
      <c r="AY180" s="17" t="s">
        <v>165</v>
      </c>
      <c r="BE180" s="208">
        <f t="shared" ref="BE180:BE211" si="24">IF(N180="základná",J180,0)</f>
        <v>0</v>
      </c>
      <c r="BF180" s="208">
        <f t="shared" ref="BF180:BF211" si="25">IF(N180="znížená",J180,0)</f>
        <v>12</v>
      </c>
      <c r="BG180" s="208">
        <f t="shared" ref="BG180:BG211" si="26">IF(N180="zákl. prenesená",J180,0)</f>
        <v>0</v>
      </c>
      <c r="BH180" s="208">
        <f t="shared" ref="BH180:BH211" si="27">IF(N180="zníž. prenesená",J180,0)</f>
        <v>0</v>
      </c>
      <c r="BI180" s="208">
        <f t="shared" ref="BI180:BI211" si="28">IF(N180="nulová",J180,0)</f>
        <v>0</v>
      </c>
      <c r="BJ180" s="17" t="s">
        <v>94</v>
      </c>
      <c r="BK180" s="208">
        <f t="shared" ref="BK180:BK211" si="29">ROUND(I180*H180,2)</f>
        <v>12</v>
      </c>
      <c r="BL180" s="17" t="s">
        <v>1230</v>
      </c>
      <c r="BM180" s="207" t="s">
        <v>1072</v>
      </c>
    </row>
    <row r="181" spans="1:65" s="2" customFormat="1" ht="24.2" customHeight="1">
      <c r="A181" s="31"/>
      <c r="B181" s="32"/>
      <c r="C181" s="196" t="s">
        <v>446</v>
      </c>
      <c r="D181" s="196" t="s">
        <v>167</v>
      </c>
      <c r="E181" s="197" t="s">
        <v>2100</v>
      </c>
      <c r="F181" s="198" t="s">
        <v>2101</v>
      </c>
      <c r="G181" s="199" t="s">
        <v>289</v>
      </c>
      <c r="H181" s="200">
        <v>1</v>
      </c>
      <c r="I181" s="201">
        <v>3.51</v>
      </c>
      <c r="J181" s="201">
        <f t="shared" si="20"/>
        <v>3.51</v>
      </c>
      <c r="K181" s="202"/>
      <c r="L181" s="36"/>
      <c r="M181" s="203" t="s">
        <v>1</v>
      </c>
      <c r="N181" s="204" t="s">
        <v>39</v>
      </c>
      <c r="O181" s="205">
        <v>0</v>
      </c>
      <c r="P181" s="205">
        <f t="shared" si="21"/>
        <v>0</v>
      </c>
      <c r="Q181" s="205">
        <v>0</v>
      </c>
      <c r="R181" s="205">
        <f t="shared" si="22"/>
        <v>0</v>
      </c>
      <c r="S181" s="205">
        <v>0</v>
      </c>
      <c r="T181" s="206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7" t="s">
        <v>530</v>
      </c>
      <c r="AT181" s="207" t="s">
        <v>167</v>
      </c>
      <c r="AU181" s="207" t="s">
        <v>94</v>
      </c>
      <c r="AY181" s="17" t="s">
        <v>165</v>
      </c>
      <c r="BE181" s="208">
        <f t="shared" si="24"/>
        <v>0</v>
      </c>
      <c r="BF181" s="208">
        <f t="shared" si="25"/>
        <v>3.51</v>
      </c>
      <c r="BG181" s="208">
        <f t="shared" si="26"/>
        <v>0</v>
      </c>
      <c r="BH181" s="208">
        <f t="shared" si="27"/>
        <v>0</v>
      </c>
      <c r="BI181" s="208">
        <f t="shared" si="28"/>
        <v>0</v>
      </c>
      <c r="BJ181" s="17" t="s">
        <v>94</v>
      </c>
      <c r="BK181" s="208">
        <f t="shared" si="29"/>
        <v>3.51</v>
      </c>
      <c r="BL181" s="17" t="s">
        <v>530</v>
      </c>
      <c r="BM181" s="207" t="s">
        <v>1085</v>
      </c>
    </row>
    <row r="182" spans="1:65" s="2" customFormat="1" ht="24.2" customHeight="1">
      <c r="A182" s="31"/>
      <c r="B182" s="32"/>
      <c r="C182" s="243" t="s">
        <v>452</v>
      </c>
      <c r="D182" s="243" t="s">
        <v>615</v>
      </c>
      <c r="E182" s="244" t="s">
        <v>2102</v>
      </c>
      <c r="F182" s="245" t="s">
        <v>2103</v>
      </c>
      <c r="G182" s="246" t="s">
        <v>289</v>
      </c>
      <c r="H182" s="247">
        <v>1</v>
      </c>
      <c r="I182" s="248">
        <v>9.31</v>
      </c>
      <c r="J182" s="248">
        <f t="shared" si="20"/>
        <v>9.31</v>
      </c>
      <c r="K182" s="249"/>
      <c r="L182" s="250"/>
      <c r="M182" s="251" t="s">
        <v>1</v>
      </c>
      <c r="N182" s="252" t="s">
        <v>39</v>
      </c>
      <c r="O182" s="205">
        <v>0</v>
      </c>
      <c r="P182" s="205">
        <f t="shared" si="21"/>
        <v>0</v>
      </c>
      <c r="Q182" s="205">
        <v>0</v>
      </c>
      <c r="R182" s="205">
        <f t="shared" si="22"/>
        <v>0</v>
      </c>
      <c r="S182" s="205">
        <v>0</v>
      </c>
      <c r="T182" s="206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7" t="s">
        <v>1230</v>
      </c>
      <c r="AT182" s="207" t="s">
        <v>615</v>
      </c>
      <c r="AU182" s="207" t="s">
        <v>94</v>
      </c>
      <c r="AY182" s="17" t="s">
        <v>165</v>
      </c>
      <c r="BE182" s="208">
        <f t="shared" si="24"/>
        <v>0</v>
      </c>
      <c r="BF182" s="208">
        <f t="shared" si="25"/>
        <v>9.31</v>
      </c>
      <c r="BG182" s="208">
        <f t="shared" si="26"/>
        <v>0</v>
      </c>
      <c r="BH182" s="208">
        <f t="shared" si="27"/>
        <v>0</v>
      </c>
      <c r="BI182" s="208">
        <f t="shared" si="28"/>
        <v>0</v>
      </c>
      <c r="BJ182" s="17" t="s">
        <v>94</v>
      </c>
      <c r="BK182" s="208">
        <f t="shared" si="29"/>
        <v>9.31</v>
      </c>
      <c r="BL182" s="17" t="s">
        <v>1230</v>
      </c>
      <c r="BM182" s="207" t="s">
        <v>1093</v>
      </c>
    </row>
    <row r="183" spans="1:65" s="2" customFormat="1" ht="16.5" customHeight="1">
      <c r="A183" s="31"/>
      <c r="B183" s="32"/>
      <c r="C183" s="243" t="s">
        <v>458</v>
      </c>
      <c r="D183" s="243" t="s">
        <v>615</v>
      </c>
      <c r="E183" s="244" t="s">
        <v>2090</v>
      </c>
      <c r="F183" s="245" t="s">
        <v>2091</v>
      </c>
      <c r="G183" s="246" t="s">
        <v>289</v>
      </c>
      <c r="H183" s="247">
        <v>1</v>
      </c>
      <c r="I183" s="248">
        <v>1.2</v>
      </c>
      <c r="J183" s="248">
        <f t="shared" si="20"/>
        <v>1.2</v>
      </c>
      <c r="K183" s="249"/>
      <c r="L183" s="250"/>
      <c r="M183" s="251" t="s">
        <v>1</v>
      </c>
      <c r="N183" s="252" t="s">
        <v>39</v>
      </c>
      <c r="O183" s="205">
        <v>0</v>
      </c>
      <c r="P183" s="205">
        <f t="shared" si="21"/>
        <v>0</v>
      </c>
      <c r="Q183" s="205">
        <v>0</v>
      </c>
      <c r="R183" s="205">
        <f t="shared" si="22"/>
        <v>0</v>
      </c>
      <c r="S183" s="205">
        <v>0</v>
      </c>
      <c r="T183" s="206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7" t="s">
        <v>1230</v>
      </c>
      <c r="AT183" s="207" t="s">
        <v>615</v>
      </c>
      <c r="AU183" s="207" t="s">
        <v>94</v>
      </c>
      <c r="AY183" s="17" t="s">
        <v>165</v>
      </c>
      <c r="BE183" s="208">
        <f t="shared" si="24"/>
        <v>0</v>
      </c>
      <c r="BF183" s="208">
        <f t="shared" si="25"/>
        <v>1.2</v>
      </c>
      <c r="BG183" s="208">
        <f t="shared" si="26"/>
        <v>0</v>
      </c>
      <c r="BH183" s="208">
        <f t="shared" si="27"/>
        <v>0</v>
      </c>
      <c r="BI183" s="208">
        <f t="shared" si="28"/>
        <v>0</v>
      </c>
      <c r="BJ183" s="17" t="s">
        <v>94</v>
      </c>
      <c r="BK183" s="208">
        <f t="shared" si="29"/>
        <v>1.2</v>
      </c>
      <c r="BL183" s="17" t="s">
        <v>1230</v>
      </c>
      <c r="BM183" s="207" t="s">
        <v>1106</v>
      </c>
    </row>
    <row r="184" spans="1:65" s="2" customFormat="1" ht="16.5" customHeight="1">
      <c r="A184" s="31"/>
      <c r="B184" s="32"/>
      <c r="C184" s="196" t="s">
        <v>463</v>
      </c>
      <c r="D184" s="196" t="s">
        <v>167</v>
      </c>
      <c r="E184" s="197" t="s">
        <v>2104</v>
      </c>
      <c r="F184" s="198" t="s">
        <v>2105</v>
      </c>
      <c r="G184" s="199" t="s">
        <v>289</v>
      </c>
      <c r="H184" s="200">
        <v>2</v>
      </c>
      <c r="I184" s="201">
        <v>7.39</v>
      </c>
      <c r="J184" s="201">
        <f t="shared" si="20"/>
        <v>14.78</v>
      </c>
      <c r="K184" s="202"/>
      <c r="L184" s="36"/>
      <c r="M184" s="203" t="s">
        <v>1</v>
      </c>
      <c r="N184" s="204" t="s">
        <v>39</v>
      </c>
      <c r="O184" s="205">
        <v>0</v>
      </c>
      <c r="P184" s="205">
        <f t="shared" si="21"/>
        <v>0</v>
      </c>
      <c r="Q184" s="205">
        <v>0</v>
      </c>
      <c r="R184" s="205">
        <f t="shared" si="22"/>
        <v>0</v>
      </c>
      <c r="S184" s="205">
        <v>0</v>
      </c>
      <c r="T184" s="206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7" t="s">
        <v>530</v>
      </c>
      <c r="AT184" s="207" t="s">
        <v>167</v>
      </c>
      <c r="AU184" s="207" t="s">
        <v>94</v>
      </c>
      <c r="AY184" s="17" t="s">
        <v>165</v>
      </c>
      <c r="BE184" s="208">
        <f t="shared" si="24"/>
        <v>0</v>
      </c>
      <c r="BF184" s="208">
        <f t="shared" si="25"/>
        <v>14.78</v>
      </c>
      <c r="BG184" s="208">
        <f t="shared" si="26"/>
        <v>0</v>
      </c>
      <c r="BH184" s="208">
        <f t="shared" si="27"/>
        <v>0</v>
      </c>
      <c r="BI184" s="208">
        <f t="shared" si="28"/>
        <v>0</v>
      </c>
      <c r="BJ184" s="17" t="s">
        <v>94</v>
      </c>
      <c r="BK184" s="208">
        <f t="shared" si="29"/>
        <v>14.78</v>
      </c>
      <c r="BL184" s="17" t="s">
        <v>530</v>
      </c>
      <c r="BM184" s="207" t="s">
        <v>1113</v>
      </c>
    </row>
    <row r="185" spans="1:65" s="2" customFormat="1" ht="16.5" customHeight="1">
      <c r="A185" s="31"/>
      <c r="B185" s="32"/>
      <c r="C185" s="243" t="s">
        <v>467</v>
      </c>
      <c r="D185" s="243" t="s">
        <v>615</v>
      </c>
      <c r="E185" s="244" t="s">
        <v>2106</v>
      </c>
      <c r="F185" s="245" t="s">
        <v>2107</v>
      </c>
      <c r="G185" s="246" t="s">
        <v>289</v>
      </c>
      <c r="H185" s="247">
        <v>2</v>
      </c>
      <c r="I185" s="248">
        <v>25.04</v>
      </c>
      <c r="J185" s="248">
        <f t="shared" si="20"/>
        <v>50.08</v>
      </c>
      <c r="K185" s="249"/>
      <c r="L185" s="250"/>
      <c r="M185" s="251" t="s">
        <v>1</v>
      </c>
      <c r="N185" s="252" t="s">
        <v>39</v>
      </c>
      <c r="O185" s="205">
        <v>0</v>
      </c>
      <c r="P185" s="205">
        <f t="shared" si="21"/>
        <v>0</v>
      </c>
      <c r="Q185" s="205">
        <v>0</v>
      </c>
      <c r="R185" s="205">
        <f t="shared" si="22"/>
        <v>0</v>
      </c>
      <c r="S185" s="205">
        <v>0</v>
      </c>
      <c r="T185" s="206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7" t="s">
        <v>1230</v>
      </c>
      <c r="AT185" s="207" t="s">
        <v>615</v>
      </c>
      <c r="AU185" s="207" t="s">
        <v>94</v>
      </c>
      <c r="AY185" s="17" t="s">
        <v>165</v>
      </c>
      <c r="BE185" s="208">
        <f t="shared" si="24"/>
        <v>0</v>
      </c>
      <c r="BF185" s="208">
        <f t="shared" si="25"/>
        <v>50.08</v>
      </c>
      <c r="BG185" s="208">
        <f t="shared" si="26"/>
        <v>0</v>
      </c>
      <c r="BH185" s="208">
        <f t="shared" si="27"/>
        <v>0</v>
      </c>
      <c r="BI185" s="208">
        <f t="shared" si="28"/>
        <v>0</v>
      </c>
      <c r="BJ185" s="17" t="s">
        <v>94</v>
      </c>
      <c r="BK185" s="208">
        <f t="shared" si="29"/>
        <v>50.08</v>
      </c>
      <c r="BL185" s="17" t="s">
        <v>1230</v>
      </c>
      <c r="BM185" s="207" t="s">
        <v>1123</v>
      </c>
    </row>
    <row r="186" spans="1:65" s="2" customFormat="1" ht="16.5" customHeight="1">
      <c r="A186" s="31"/>
      <c r="B186" s="32"/>
      <c r="C186" s="196" t="s">
        <v>475</v>
      </c>
      <c r="D186" s="196" t="s">
        <v>167</v>
      </c>
      <c r="E186" s="197" t="s">
        <v>2108</v>
      </c>
      <c r="F186" s="198" t="s">
        <v>2109</v>
      </c>
      <c r="G186" s="199" t="s">
        <v>289</v>
      </c>
      <c r="H186" s="200">
        <v>21</v>
      </c>
      <c r="I186" s="201">
        <v>8.2100000000000009</v>
      </c>
      <c r="J186" s="201">
        <f t="shared" si="20"/>
        <v>172.41</v>
      </c>
      <c r="K186" s="202"/>
      <c r="L186" s="36"/>
      <c r="M186" s="203" t="s">
        <v>1</v>
      </c>
      <c r="N186" s="204" t="s">
        <v>39</v>
      </c>
      <c r="O186" s="205">
        <v>0</v>
      </c>
      <c r="P186" s="205">
        <f t="shared" si="21"/>
        <v>0</v>
      </c>
      <c r="Q186" s="205">
        <v>0</v>
      </c>
      <c r="R186" s="205">
        <f t="shared" si="22"/>
        <v>0</v>
      </c>
      <c r="S186" s="205">
        <v>0</v>
      </c>
      <c r="T186" s="206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7" t="s">
        <v>530</v>
      </c>
      <c r="AT186" s="207" t="s">
        <v>167</v>
      </c>
      <c r="AU186" s="207" t="s">
        <v>94</v>
      </c>
      <c r="AY186" s="17" t="s">
        <v>165</v>
      </c>
      <c r="BE186" s="208">
        <f t="shared" si="24"/>
        <v>0</v>
      </c>
      <c r="BF186" s="208">
        <f t="shared" si="25"/>
        <v>172.41</v>
      </c>
      <c r="BG186" s="208">
        <f t="shared" si="26"/>
        <v>0</v>
      </c>
      <c r="BH186" s="208">
        <f t="shared" si="27"/>
        <v>0</v>
      </c>
      <c r="BI186" s="208">
        <f t="shared" si="28"/>
        <v>0</v>
      </c>
      <c r="BJ186" s="17" t="s">
        <v>94</v>
      </c>
      <c r="BK186" s="208">
        <f t="shared" si="29"/>
        <v>172.41</v>
      </c>
      <c r="BL186" s="17" t="s">
        <v>530</v>
      </c>
      <c r="BM186" s="207" t="s">
        <v>1133</v>
      </c>
    </row>
    <row r="187" spans="1:65" s="2" customFormat="1" ht="24.2" customHeight="1">
      <c r="A187" s="31"/>
      <c r="B187" s="32"/>
      <c r="C187" s="243" t="s">
        <v>482</v>
      </c>
      <c r="D187" s="243" t="s">
        <v>615</v>
      </c>
      <c r="E187" s="244" t="s">
        <v>2110</v>
      </c>
      <c r="F187" s="245" t="s">
        <v>2111</v>
      </c>
      <c r="G187" s="246" t="s">
        <v>289</v>
      </c>
      <c r="H187" s="247">
        <v>3</v>
      </c>
      <c r="I187" s="248">
        <v>109.5</v>
      </c>
      <c r="J187" s="248">
        <f t="shared" si="20"/>
        <v>328.5</v>
      </c>
      <c r="K187" s="249"/>
      <c r="L187" s="250"/>
      <c r="M187" s="251" t="s">
        <v>1</v>
      </c>
      <c r="N187" s="252" t="s">
        <v>39</v>
      </c>
      <c r="O187" s="205">
        <v>0</v>
      </c>
      <c r="P187" s="205">
        <f t="shared" si="21"/>
        <v>0</v>
      </c>
      <c r="Q187" s="205">
        <v>0</v>
      </c>
      <c r="R187" s="205">
        <f t="shared" si="22"/>
        <v>0</v>
      </c>
      <c r="S187" s="205">
        <v>0</v>
      </c>
      <c r="T187" s="206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7" t="s">
        <v>1230</v>
      </c>
      <c r="AT187" s="207" t="s">
        <v>615</v>
      </c>
      <c r="AU187" s="207" t="s">
        <v>94</v>
      </c>
      <c r="AY187" s="17" t="s">
        <v>165</v>
      </c>
      <c r="BE187" s="208">
        <f t="shared" si="24"/>
        <v>0</v>
      </c>
      <c r="BF187" s="208">
        <f t="shared" si="25"/>
        <v>328.5</v>
      </c>
      <c r="BG187" s="208">
        <f t="shared" si="26"/>
        <v>0</v>
      </c>
      <c r="BH187" s="208">
        <f t="shared" si="27"/>
        <v>0</v>
      </c>
      <c r="BI187" s="208">
        <f t="shared" si="28"/>
        <v>0</v>
      </c>
      <c r="BJ187" s="17" t="s">
        <v>94</v>
      </c>
      <c r="BK187" s="208">
        <f t="shared" si="29"/>
        <v>328.5</v>
      </c>
      <c r="BL187" s="17" t="s">
        <v>1230</v>
      </c>
      <c r="BM187" s="207" t="s">
        <v>1142</v>
      </c>
    </row>
    <row r="188" spans="1:65" s="2" customFormat="1" ht="24.2" customHeight="1">
      <c r="A188" s="31"/>
      <c r="B188" s="32"/>
      <c r="C188" s="243" t="s">
        <v>487</v>
      </c>
      <c r="D188" s="243" t="s">
        <v>615</v>
      </c>
      <c r="E188" s="244" t="s">
        <v>2112</v>
      </c>
      <c r="F188" s="245" t="s">
        <v>2113</v>
      </c>
      <c r="G188" s="246" t="s">
        <v>289</v>
      </c>
      <c r="H188" s="247">
        <v>18</v>
      </c>
      <c r="I188" s="248">
        <v>18.52</v>
      </c>
      <c r="J188" s="248">
        <f t="shared" si="20"/>
        <v>333.36</v>
      </c>
      <c r="K188" s="249"/>
      <c r="L188" s="250"/>
      <c r="M188" s="251" t="s">
        <v>1</v>
      </c>
      <c r="N188" s="252" t="s">
        <v>39</v>
      </c>
      <c r="O188" s="205">
        <v>0</v>
      </c>
      <c r="P188" s="205">
        <f t="shared" si="21"/>
        <v>0</v>
      </c>
      <c r="Q188" s="205">
        <v>0</v>
      </c>
      <c r="R188" s="205">
        <f t="shared" si="22"/>
        <v>0</v>
      </c>
      <c r="S188" s="205">
        <v>0</v>
      </c>
      <c r="T188" s="206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7" t="s">
        <v>1230</v>
      </c>
      <c r="AT188" s="207" t="s">
        <v>615</v>
      </c>
      <c r="AU188" s="207" t="s">
        <v>94</v>
      </c>
      <c r="AY188" s="17" t="s">
        <v>165</v>
      </c>
      <c r="BE188" s="208">
        <f t="shared" si="24"/>
        <v>0</v>
      </c>
      <c r="BF188" s="208">
        <f t="shared" si="25"/>
        <v>333.36</v>
      </c>
      <c r="BG188" s="208">
        <f t="shared" si="26"/>
        <v>0</v>
      </c>
      <c r="BH188" s="208">
        <f t="shared" si="27"/>
        <v>0</v>
      </c>
      <c r="BI188" s="208">
        <f t="shared" si="28"/>
        <v>0</v>
      </c>
      <c r="BJ188" s="17" t="s">
        <v>94</v>
      </c>
      <c r="BK188" s="208">
        <f t="shared" si="29"/>
        <v>333.36</v>
      </c>
      <c r="BL188" s="17" t="s">
        <v>1230</v>
      </c>
      <c r="BM188" s="207" t="s">
        <v>1152</v>
      </c>
    </row>
    <row r="189" spans="1:65" s="2" customFormat="1" ht="24.2" customHeight="1">
      <c r="A189" s="31"/>
      <c r="B189" s="32"/>
      <c r="C189" s="196" t="s">
        <v>494</v>
      </c>
      <c r="D189" s="196" t="s">
        <v>167</v>
      </c>
      <c r="E189" s="197" t="s">
        <v>2114</v>
      </c>
      <c r="F189" s="198" t="s">
        <v>2115</v>
      </c>
      <c r="G189" s="199" t="s">
        <v>289</v>
      </c>
      <c r="H189" s="200">
        <v>46</v>
      </c>
      <c r="I189" s="201">
        <v>5.0599999999999996</v>
      </c>
      <c r="J189" s="201">
        <f t="shared" si="20"/>
        <v>232.76</v>
      </c>
      <c r="K189" s="202"/>
      <c r="L189" s="36"/>
      <c r="M189" s="203" t="s">
        <v>1</v>
      </c>
      <c r="N189" s="204" t="s">
        <v>39</v>
      </c>
      <c r="O189" s="205">
        <v>0</v>
      </c>
      <c r="P189" s="205">
        <f t="shared" si="21"/>
        <v>0</v>
      </c>
      <c r="Q189" s="205">
        <v>0</v>
      </c>
      <c r="R189" s="205">
        <f t="shared" si="22"/>
        <v>0</v>
      </c>
      <c r="S189" s="205">
        <v>0</v>
      </c>
      <c r="T189" s="206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7" t="s">
        <v>530</v>
      </c>
      <c r="AT189" s="207" t="s">
        <v>167</v>
      </c>
      <c r="AU189" s="207" t="s">
        <v>94</v>
      </c>
      <c r="AY189" s="17" t="s">
        <v>165</v>
      </c>
      <c r="BE189" s="208">
        <f t="shared" si="24"/>
        <v>0</v>
      </c>
      <c r="BF189" s="208">
        <f t="shared" si="25"/>
        <v>232.76</v>
      </c>
      <c r="BG189" s="208">
        <f t="shared" si="26"/>
        <v>0</v>
      </c>
      <c r="BH189" s="208">
        <f t="shared" si="27"/>
        <v>0</v>
      </c>
      <c r="BI189" s="208">
        <f t="shared" si="28"/>
        <v>0</v>
      </c>
      <c r="BJ189" s="17" t="s">
        <v>94</v>
      </c>
      <c r="BK189" s="208">
        <f t="shared" si="29"/>
        <v>232.76</v>
      </c>
      <c r="BL189" s="17" t="s">
        <v>530</v>
      </c>
      <c r="BM189" s="207" t="s">
        <v>1159</v>
      </c>
    </row>
    <row r="190" spans="1:65" s="2" customFormat="1" ht="24.2" customHeight="1">
      <c r="A190" s="31"/>
      <c r="B190" s="32"/>
      <c r="C190" s="243" t="s">
        <v>500</v>
      </c>
      <c r="D190" s="243" t="s">
        <v>615</v>
      </c>
      <c r="E190" s="244" t="s">
        <v>2116</v>
      </c>
      <c r="F190" s="245" t="s">
        <v>2117</v>
      </c>
      <c r="G190" s="246" t="s">
        <v>289</v>
      </c>
      <c r="H190" s="247">
        <v>46</v>
      </c>
      <c r="I190" s="248">
        <v>3.81</v>
      </c>
      <c r="J190" s="248">
        <f t="shared" si="20"/>
        <v>175.26</v>
      </c>
      <c r="K190" s="249"/>
      <c r="L190" s="250"/>
      <c r="M190" s="251" t="s">
        <v>1</v>
      </c>
      <c r="N190" s="252" t="s">
        <v>39</v>
      </c>
      <c r="O190" s="205">
        <v>0</v>
      </c>
      <c r="P190" s="205">
        <f t="shared" si="21"/>
        <v>0</v>
      </c>
      <c r="Q190" s="205">
        <v>0</v>
      </c>
      <c r="R190" s="205">
        <f t="shared" si="22"/>
        <v>0</v>
      </c>
      <c r="S190" s="205">
        <v>0</v>
      </c>
      <c r="T190" s="206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7" t="s">
        <v>1230</v>
      </c>
      <c r="AT190" s="207" t="s">
        <v>615</v>
      </c>
      <c r="AU190" s="207" t="s">
        <v>94</v>
      </c>
      <c r="AY190" s="17" t="s">
        <v>165</v>
      </c>
      <c r="BE190" s="208">
        <f t="shared" si="24"/>
        <v>0</v>
      </c>
      <c r="BF190" s="208">
        <f t="shared" si="25"/>
        <v>175.26</v>
      </c>
      <c r="BG190" s="208">
        <f t="shared" si="26"/>
        <v>0</v>
      </c>
      <c r="BH190" s="208">
        <f t="shared" si="27"/>
        <v>0</v>
      </c>
      <c r="BI190" s="208">
        <f t="shared" si="28"/>
        <v>0</v>
      </c>
      <c r="BJ190" s="17" t="s">
        <v>94</v>
      </c>
      <c r="BK190" s="208">
        <f t="shared" si="29"/>
        <v>175.26</v>
      </c>
      <c r="BL190" s="17" t="s">
        <v>1230</v>
      </c>
      <c r="BM190" s="207" t="s">
        <v>1169</v>
      </c>
    </row>
    <row r="191" spans="1:65" s="2" customFormat="1" ht="16.5" customHeight="1">
      <c r="A191" s="31"/>
      <c r="B191" s="32"/>
      <c r="C191" s="243" t="s">
        <v>507</v>
      </c>
      <c r="D191" s="243" t="s">
        <v>615</v>
      </c>
      <c r="E191" s="244" t="s">
        <v>2076</v>
      </c>
      <c r="F191" s="245" t="s">
        <v>2077</v>
      </c>
      <c r="G191" s="246" t="s">
        <v>289</v>
      </c>
      <c r="H191" s="247">
        <v>46</v>
      </c>
      <c r="I191" s="248">
        <v>1.3</v>
      </c>
      <c r="J191" s="248">
        <f t="shared" si="20"/>
        <v>59.8</v>
      </c>
      <c r="K191" s="249"/>
      <c r="L191" s="250"/>
      <c r="M191" s="251" t="s">
        <v>1</v>
      </c>
      <c r="N191" s="252" t="s">
        <v>39</v>
      </c>
      <c r="O191" s="205">
        <v>0</v>
      </c>
      <c r="P191" s="205">
        <f t="shared" si="21"/>
        <v>0</v>
      </c>
      <c r="Q191" s="205">
        <v>0</v>
      </c>
      <c r="R191" s="205">
        <f t="shared" si="22"/>
        <v>0</v>
      </c>
      <c r="S191" s="205">
        <v>0</v>
      </c>
      <c r="T191" s="206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7" t="s">
        <v>1230</v>
      </c>
      <c r="AT191" s="207" t="s">
        <v>615</v>
      </c>
      <c r="AU191" s="207" t="s">
        <v>94</v>
      </c>
      <c r="AY191" s="17" t="s">
        <v>165</v>
      </c>
      <c r="BE191" s="208">
        <f t="shared" si="24"/>
        <v>0</v>
      </c>
      <c r="BF191" s="208">
        <f t="shared" si="25"/>
        <v>59.8</v>
      </c>
      <c r="BG191" s="208">
        <f t="shared" si="26"/>
        <v>0</v>
      </c>
      <c r="BH191" s="208">
        <f t="shared" si="27"/>
        <v>0</v>
      </c>
      <c r="BI191" s="208">
        <f t="shared" si="28"/>
        <v>0</v>
      </c>
      <c r="BJ191" s="17" t="s">
        <v>94</v>
      </c>
      <c r="BK191" s="208">
        <f t="shared" si="29"/>
        <v>59.8</v>
      </c>
      <c r="BL191" s="17" t="s">
        <v>1230</v>
      </c>
      <c r="BM191" s="207" t="s">
        <v>1177</v>
      </c>
    </row>
    <row r="192" spans="1:65" s="2" customFormat="1" ht="24.2" customHeight="1">
      <c r="A192" s="31"/>
      <c r="B192" s="32"/>
      <c r="C192" s="196" t="s">
        <v>514</v>
      </c>
      <c r="D192" s="196" t="s">
        <v>167</v>
      </c>
      <c r="E192" s="197" t="s">
        <v>2118</v>
      </c>
      <c r="F192" s="198" t="s">
        <v>2119</v>
      </c>
      <c r="G192" s="199" t="s">
        <v>289</v>
      </c>
      <c r="H192" s="200">
        <v>19</v>
      </c>
      <c r="I192" s="201">
        <v>7.06</v>
      </c>
      <c r="J192" s="201">
        <f t="shared" si="20"/>
        <v>134.13999999999999</v>
      </c>
      <c r="K192" s="202"/>
      <c r="L192" s="36"/>
      <c r="M192" s="203" t="s">
        <v>1</v>
      </c>
      <c r="N192" s="204" t="s">
        <v>39</v>
      </c>
      <c r="O192" s="205">
        <v>0</v>
      </c>
      <c r="P192" s="205">
        <f t="shared" si="21"/>
        <v>0</v>
      </c>
      <c r="Q192" s="205">
        <v>0</v>
      </c>
      <c r="R192" s="205">
        <f t="shared" si="22"/>
        <v>0</v>
      </c>
      <c r="S192" s="205">
        <v>0</v>
      </c>
      <c r="T192" s="206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7" t="s">
        <v>530</v>
      </c>
      <c r="AT192" s="207" t="s">
        <v>167</v>
      </c>
      <c r="AU192" s="207" t="s">
        <v>94</v>
      </c>
      <c r="AY192" s="17" t="s">
        <v>165</v>
      </c>
      <c r="BE192" s="208">
        <f t="shared" si="24"/>
        <v>0</v>
      </c>
      <c r="BF192" s="208">
        <f t="shared" si="25"/>
        <v>134.13999999999999</v>
      </c>
      <c r="BG192" s="208">
        <f t="shared" si="26"/>
        <v>0</v>
      </c>
      <c r="BH192" s="208">
        <f t="shared" si="27"/>
        <v>0</v>
      </c>
      <c r="BI192" s="208">
        <f t="shared" si="28"/>
        <v>0</v>
      </c>
      <c r="BJ192" s="17" t="s">
        <v>94</v>
      </c>
      <c r="BK192" s="208">
        <f t="shared" si="29"/>
        <v>134.13999999999999</v>
      </c>
      <c r="BL192" s="17" t="s">
        <v>530</v>
      </c>
      <c r="BM192" s="207" t="s">
        <v>1186</v>
      </c>
    </row>
    <row r="193" spans="1:65" s="2" customFormat="1" ht="24.2" customHeight="1">
      <c r="A193" s="31"/>
      <c r="B193" s="32"/>
      <c r="C193" s="243" t="s">
        <v>518</v>
      </c>
      <c r="D193" s="243" t="s">
        <v>615</v>
      </c>
      <c r="E193" s="244" t="s">
        <v>2120</v>
      </c>
      <c r="F193" s="245" t="s">
        <v>2121</v>
      </c>
      <c r="G193" s="246" t="s">
        <v>289</v>
      </c>
      <c r="H193" s="247">
        <v>19</v>
      </c>
      <c r="I193" s="248">
        <v>13.01</v>
      </c>
      <c r="J193" s="248">
        <f t="shared" si="20"/>
        <v>247.19</v>
      </c>
      <c r="K193" s="249"/>
      <c r="L193" s="250"/>
      <c r="M193" s="251" t="s">
        <v>1</v>
      </c>
      <c r="N193" s="252" t="s">
        <v>39</v>
      </c>
      <c r="O193" s="205">
        <v>0</v>
      </c>
      <c r="P193" s="205">
        <f t="shared" si="21"/>
        <v>0</v>
      </c>
      <c r="Q193" s="205">
        <v>0</v>
      </c>
      <c r="R193" s="205">
        <f t="shared" si="22"/>
        <v>0</v>
      </c>
      <c r="S193" s="205">
        <v>0</v>
      </c>
      <c r="T193" s="206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7" t="s">
        <v>1230</v>
      </c>
      <c r="AT193" s="207" t="s">
        <v>615</v>
      </c>
      <c r="AU193" s="207" t="s">
        <v>94</v>
      </c>
      <c r="AY193" s="17" t="s">
        <v>165</v>
      </c>
      <c r="BE193" s="208">
        <f t="shared" si="24"/>
        <v>0</v>
      </c>
      <c r="BF193" s="208">
        <f t="shared" si="25"/>
        <v>247.19</v>
      </c>
      <c r="BG193" s="208">
        <f t="shared" si="26"/>
        <v>0</v>
      </c>
      <c r="BH193" s="208">
        <f t="shared" si="27"/>
        <v>0</v>
      </c>
      <c r="BI193" s="208">
        <f t="shared" si="28"/>
        <v>0</v>
      </c>
      <c r="BJ193" s="17" t="s">
        <v>94</v>
      </c>
      <c r="BK193" s="208">
        <f t="shared" si="29"/>
        <v>247.19</v>
      </c>
      <c r="BL193" s="17" t="s">
        <v>1230</v>
      </c>
      <c r="BM193" s="207" t="s">
        <v>1196</v>
      </c>
    </row>
    <row r="194" spans="1:65" s="2" customFormat="1" ht="16.5" customHeight="1">
      <c r="A194" s="31"/>
      <c r="B194" s="32"/>
      <c r="C194" s="243" t="s">
        <v>522</v>
      </c>
      <c r="D194" s="243" t="s">
        <v>615</v>
      </c>
      <c r="E194" s="244" t="s">
        <v>2076</v>
      </c>
      <c r="F194" s="245" t="s">
        <v>2077</v>
      </c>
      <c r="G194" s="246" t="s">
        <v>289</v>
      </c>
      <c r="H194" s="247">
        <v>19</v>
      </c>
      <c r="I194" s="248">
        <v>1.3</v>
      </c>
      <c r="J194" s="248">
        <f t="shared" si="20"/>
        <v>24.7</v>
      </c>
      <c r="K194" s="249"/>
      <c r="L194" s="250"/>
      <c r="M194" s="251" t="s">
        <v>1</v>
      </c>
      <c r="N194" s="252" t="s">
        <v>39</v>
      </c>
      <c r="O194" s="205">
        <v>0</v>
      </c>
      <c r="P194" s="205">
        <f t="shared" si="21"/>
        <v>0</v>
      </c>
      <c r="Q194" s="205">
        <v>0</v>
      </c>
      <c r="R194" s="205">
        <f t="shared" si="22"/>
        <v>0</v>
      </c>
      <c r="S194" s="205">
        <v>0</v>
      </c>
      <c r="T194" s="206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7" t="s">
        <v>1230</v>
      </c>
      <c r="AT194" s="207" t="s">
        <v>615</v>
      </c>
      <c r="AU194" s="207" t="s">
        <v>94</v>
      </c>
      <c r="AY194" s="17" t="s">
        <v>165</v>
      </c>
      <c r="BE194" s="208">
        <f t="shared" si="24"/>
        <v>0</v>
      </c>
      <c r="BF194" s="208">
        <f t="shared" si="25"/>
        <v>24.7</v>
      </c>
      <c r="BG194" s="208">
        <f t="shared" si="26"/>
        <v>0</v>
      </c>
      <c r="BH194" s="208">
        <f t="shared" si="27"/>
        <v>0</v>
      </c>
      <c r="BI194" s="208">
        <f t="shared" si="28"/>
        <v>0</v>
      </c>
      <c r="BJ194" s="17" t="s">
        <v>94</v>
      </c>
      <c r="BK194" s="208">
        <f t="shared" si="29"/>
        <v>24.7</v>
      </c>
      <c r="BL194" s="17" t="s">
        <v>1230</v>
      </c>
      <c r="BM194" s="207" t="s">
        <v>1206</v>
      </c>
    </row>
    <row r="195" spans="1:65" s="2" customFormat="1" ht="24.2" customHeight="1">
      <c r="A195" s="31"/>
      <c r="B195" s="32"/>
      <c r="C195" s="196" t="s">
        <v>526</v>
      </c>
      <c r="D195" s="196" t="s">
        <v>167</v>
      </c>
      <c r="E195" s="197" t="s">
        <v>2122</v>
      </c>
      <c r="F195" s="198" t="s">
        <v>2123</v>
      </c>
      <c r="G195" s="199" t="s">
        <v>289</v>
      </c>
      <c r="H195" s="200">
        <v>2</v>
      </c>
      <c r="I195" s="201">
        <v>24.21</v>
      </c>
      <c r="J195" s="201">
        <f t="shared" si="20"/>
        <v>48.42</v>
      </c>
      <c r="K195" s="202"/>
      <c r="L195" s="36"/>
      <c r="M195" s="203" t="s">
        <v>1</v>
      </c>
      <c r="N195" s="204" t="s">
        <v>39</v>
      </c>
      <c r="O195" s="205">
        <v>0</v>
      </c>
      <c r="P195" s="205">
        <f t="shared" si="21"/>
        <v>0</v>
      </c>
      <c r="Q195" s="205">
        <v>0</v>
      </c>
      <c r="R195" s="205">
        <f t="shared" si="22"/>
        <v>0</v>
      </c>
      <c r="S195" s="205">
        <v>0</v>
      </c>
      <c r="T195" s="206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7" t="s">
        <v>530</v>
      </c>
      <c r="AT195" s="207" t="s">
        <v>167</v>
      </c>
      <c r="AU195" s="207" t="s">
        <v>94</v>
      </c>
      <c r="AY195" s="17" t="s">
        <v>165</v>
      </c>
      <c r="BE195" s="208">
        <f t="shared" si="24"/>
        <v>0</v>
      </c>
      <c r="BF195" s="208">
        <f t="shared" si="25"/>
        <v>48.42</v>
      </c>
      <c r="BG195" s="208">
        <f t="shared" si="26"/>
        <v>0</v>
      </c>
      <c r="BH195" s="208">
        <f t="shared" si="27"/>
        <v>0</v>
      </c>
      <c r="BI195" s="208">
        <f t="shared" si="28"/>
        <v>0</v>
      </c>
      <c r="BJ195" s="17" t="s">
        <v>94</v>
      </c>
      <c r="BK195" s="208">
        <f t="shared" si="29"/>
        <v>48.42</v>
      </c>
      <c r="BL195" s="17" t="s">
        <v>530</v>
      </c>
      <c r="BM195" s="207" t="s">
        <v>1216</v>
      </c>
    </row>
    <row r="196" spans="1:65" s="2" customFormat="1" ht="24.2" customHeight="1">
      <c r="A196" s="31"/>
      <c r="B196" s="32"/>
      <c r="C196" s="243" t="s">
        <v>530</v>
      </c>
      <c r="D196" s="243" t="s">
        <v>615</v>
      </c>
      <c r="E196" s="244" t="s">
        <v>2124</v>
      </c>
      <c r="F196" s="245" t="s">
        <v>2125</v>
      </c>
      <c r="G196" s="246" t="s">
        <v>289</v>
      </c>
      <c r="H196" s="247">
        <v>2</v>
      </c>
      <c r="I196" s="248">
        <v>13.64</v>
      </c>
      <c r="J196" s="248">
        <f t="shared" si="20"/>
        <v>27.28</v>
      </c>
      <c r="K196" s="249"/>
      <c r="L196" s="250"/>
      <c r="M196" s="251" t="s">
        <v>1</v>
      </c>
      <c r="N196" s="252" t="s">
        <v>39</v>
      </c>
      <c r="O196" s="205">
        <v>0</v>
      </c>
      <c r="P196" s="205">
        <f t="shared" si="21"/>
        <v>0</v>
      </c>
      <c r="Q196" s="205">
        <v>0</v>
      </c>
      <c r="R196" s="205">
        <f t="shared" si="22"/>
        <v>0</v>
      </c>
      <c r="S196" s="205">
        <v>0</v>
      </c>
      <c r="T196" s="206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7" t="s">
        <v>1230</v>
      </c>
      <c r="AT196" s="207" t="s">
        <v>615</v>
      </c>
      <c r="AU196" s="207" t="s">
        <v>94</v>
      </c>
      <c r="AY196" s="17" t="s">
        <v>165</v>
      </c>
      <c r="BE196" s="208">
        <f t="shared" si="24"/>
        <v>0</v>
      </c>
      <c r="BF196" s="208">
        <f t="shared" si="25"/>
        <v>27.28</v>
      </c>
      <c r="BG196" s="208">
        <f t="shared" si="26"/>
        <v>0</v>
      </c>
      <c r="BH196" s="208">
        <f t="shared" si="27"/>
        <v>0</v>
      </c>
      <c r="BI196" s="208">
        <f t="shared" si="28"/>
        <v>0</v>
      </c>
      <c r="BJ196" s="17" t="s">
        <v>94</v>
      </c>
      <c r="BK196" s="208">
        <f t="shared" si="29"/>
        <v>27.28</v>
      </c>
      <c r="BL196" s="17" t="s">
        <v>1230</v>
      </c>
      <c r="BM196" s="207" t="s">
        <v>1230</v>
      </c>
    </row>
    <row r="197" spans="1:65" s="2" customFormat="1" ht="24.2" customHeight="1">
      <c r="A197" s="31"/>
      <c r="B197" s="32"/>
      <c r="C197" s="243" t="s">
        <v>534</v>
      </c>
      <c r="D197" s="243" t="s">
        <v>615</v>
      </c>
      <c r="E197" s="244" t="s">
        <v>2126</v>
      </c>
      <c r="F197" s="245" t="s">
        <v>2127</v>
      </c>
      <c r="G197" s="246" t="s">
        <v>289</v>
      </c>
      <c r="H197" s="247">
        <v>2</v>
      </c>
      <c r="I197" s="248">
        <v>96.33</v>
      </c>
      <c r="J197" s="248">
        <f t="shared" si="20"/>
        <v>192.66</v>
      </c>
      <c r="K197" s="249"/>
      <c r="L197" s="250"/>
      <c r="M197" s="251" t="s">
        <v>1</v>
      </c>
      <c r="N197" s="252" t="s">
        <v>39</v>
      </c>
      <c r="O197" s="205">
        <v>0</v>
      </c>
      <c r="P197" s="205">
        <f t="shared" si="21"/>
        <v>0</v>
      </c>
      <c r="Q197" s="205">
        <v>0</v>
      </c>
      <c r="R197" s="205">
        <f t="shared" si="22"/>
        <v>0</v>
      </c>
      <c r="S197" s="205">
        <v>0</v>
      </c>
      <c r="T197" s="206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7" t="s">
        <v>1230</v>
      </c>
      <c r="AT197" s="207" t="s">
        <v>615</v>
      </c>
      <c r="AU197" s="207" t="s">
        <v>94</v>
      </c>
      <c r="AY197" s="17" t="s">
        <v>165</v>
      </c>
      <c r="BE197" s="208">
        <f t="shared" si="24"/>
        <v>0</v>
      </c>
      <c r="BF197" s="208">
        <f t="shared" si="25"/>
        <v>192.66</v>
      </c>
      <c r="BG197" s="208">
        <f t="shared" si="26"/>
        <v>0</v>
      </c>
      <c r="BH197" s="208">
        <f t="shared" si="27"/>
        <v>0</v>
      </c>
      <c r="BI197" s="208">
        <f t="shared" si="28"/>
        <v>0</v>
      </c>
      <c r="BJ197" s="17" t="s">
        <v>94</v>
      </c>
      <c r="BK197" s="208">
        <f t="shared" si="29"/>
        <v>192.66</v>
      </c>
      <c r="BL197" s="17" t="s">
        <v>1230</v>
      </c>
      <c r="BM197" s="207" t="s">
        <v>1243</v>
      </c>
    </row>
    <row r="198" spans="1:65" s="2" customFormat="1" ht="24.2" customHeight="1">
      <c r="A198" s="31"/>
      <c r="B198" s="32"/>
      <c r="C198" s="243" t="s">
        <v>539</v>
      </c>
      <c r="D198" s="243" t="s">
        <v>615</v>
      </c>
      <c r="E198" s="244" t="s">
        <v>2128</v>
      </c>
      <c r="F198" s="245" t="s">
        <v>2129</v>
      </c>
      <c r="G198" s="246" t="s">
        <v>289</v>
      </c>
      <c r="H198" s="247">
        <v>2</v>
      </c>
      <c r="I198" s="248">
        <v>7.92</v>
      </c>
      <c r="J198" s="248">
        <f t="shared" si="20"/>
        <v>15.84</v>
      </c>
      <c r="K198" s="249"/>
      <c r="L198" s="250"/>
      <c r="M198" s="251" t="s">
        <v>1</v>
      </c>
      <c r="N198" s="252" t="s">
        <v>39</v>
      </c>
      <c r="O198" s="205">
        <v>0</v>
      </c>
      <c r="P198" s="205">
        <f t="shared" si="21"/>
        <v>0</v>
      </c>
      <c r="Q198" s="205">
        <v>0</v>
      </c>
      <c r="R198" s="205">
        <f t="shared" si="22"/>
        <v>0</v>
      </c>
      <c r="S198" s="205">
        <v>0</v>
      </c>
      <c r="T198" s="206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7" t="s">
        <v>1230</v>
      </c>
      <c r="AT198" s="207" t="s">
        <v>615</v>
      </c>
      <c r="AU198" s="207" t="s">
        <v>94</v>
      </c>
      <c r="AY198" s="17" t="s">
        <v>165</v>
      </c>
      <c r="BE198" s="208">
        <f t="shared" si="24"/>
        <v>0</v>
      </c>
      <c r="BF198" s="208">
        <f t="shared" si="25"/>
        <v>15.84</v>
      </c>
      <c r="BG198" s="208">
        <f t="shared" si="26"/>
        <v>0</v>
      </c>
      <c r="BH198" s="208">
        <f t="shared" si="27"/>
        <v>0</v>
      </c>
      <c r="BI198" s="208">
        <f t="shared" si="28"/>
        <v>0</v>
      </c>
      <c r="BJ198" s="17" t="s">
        <v>94</v>
      </c>
      <c r="BK198" s="208">
        <f t="shared" si="29"/>
        <v>15.84</v>
      </c>
      <c r="BL198" s="17" t="s">
        <v>1230</v>
      </c>
      <c r="BM198" s="207" t="s">
        <v>1253</v>
      </c>
    </row>
    <row r="199" spans="1:65" s="2" customFormat="1" ht="24.2" customHeight="1">
      <c r="A199" s="31"/>
      <c r="B199" s="32"/>
      <c r="C199" s="243" t="s">
        <v>543</v>
      </c>
      <c r="D199" s="243" t="s">
        <v>615</v>
      </c>
      <c r="E199" s="244" t="s">
        <v>2130</v>
      </c>
      <c r="F199" s="245" t="s">
        <v>2131</v>
      </c>
      <c r="G199" s="246" t="s">
        <v>289</v>
      </c>
      <c r="H199" s="247">
        <v>3</v>
      </c>
      <c r="I199" s="248">
        <v>2.97</v>
      </c>
      <c r="J199" s="248">
        <f t="shared" si="20"/>
        <v>8.91</v>
      </c>
      <c r="K199" s="249"/>
      <c r="L199" s="250"/>
      <c r="M199" s="251" t="s">
        <v>1</v>
      </c>
      <c r="N199" s="252" t="s">
        <v>39</v>
      </c>
      <c r="O199" s="205">
        <v>0</v>
      </c>
      <c r="P199" s="205">
        <f t="shared" si="21"/>
        <v>0</v>
      </c>
      <c r="Q199" s="205">
        <v>0</v>
      </c>
      <c r="R199" s="205">
        <f t="shared" si="22"/>
        <v>0</v>
      </c>
      <c r="S199" s="205">
        <v>0</v>
      </c>
      <c r="T199" s="206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7" t="s">
        <v>1230</v>
      </c>
      <c r="AT199" s="207" t="s">
        <v>615</v>
      </c>
      <c r="AU199" s="207" t="s">
        <v>94</v>
      </c>
      <c r="AY199" s="17" t="s">
        <v>165</v>
      </c>
      <c r="BE199" s="208">
        <f t="shared" si="24"/>
        <v>0</v>
      </c>
      <c r="BF199" s="208">
        <f t="shared" si="25"/>
        <v>8.91</v>
      </c>
      <c r="BG199" s="208">
        <f t="shared" si="26"/>
        <v>0</v>
      </c>
      <c r="BH199" s="208">
        <f t="shared" si="27"/>
        <v>0</v>
      </c>
      <c r="BI199" s="208">
        <f t="shared" si="28"/>
        <v>0</v>
      </c>
      <c r="BJ199" s="17" t="s">
        <v>94</v>
      </c>
      <c r="BK199" s="208">
        <f t="shared" si="29"/>
        <v>8.91</v>
      </c>
      <c r="BL199" s="17" t="s">
        <v>1230</v>
      </c>
      <c r="BM199" s="207" t="s">
        <v>1262</v>
      </c>
    </row>
    <row r="200" spans="1:65" s="2" customFormat="1" ht="16.5" customHeight="1">
      <c r="A200" s="31"/>
      <c r="B200" s="32"/>
      <c r="C200" s="196" t="s">
        <v>549</v>
      </c>
      <c r="D200" s="196" t="s">
        <v>167</v>
      </c>
      <c r="E200" s="197" t="s">
        <v>2132</v>
      </c>
      <c r="F200" s="198" t="s">
        <v>2133</v>
      </c>
      <c r="G200" s="199" t="s">
        <v>289</v>
      </c>
      <c r="H200" s="200">
        <v>1</v>
      </c>
      <c r="I200" s="201">
        <v>49.14</v>
      </c>
      <c r="J200" s="201">
        <f t="shared" si="20"/>
        <v>49.14</v>
      </c>
      <c r="K200" s="202"/>
      <c r="L200" s="36"/>
      <c r="M200" s="203" t="s">
        <v>1</v>
      </c>
      <c r="N200" s="204" t="s">
        <v>39</v>
      </c>
      <c r="O200" s="205">
        <v>0</v>
      </c>
      <c r="P200" s="205">
        <f t="shared" si="21"/>
        <v>0</v>
      </c>
      <c r="Q200" s="205">
        <v>0</v>
      </c>
      <c r="R200" s="205">
        <f t="shared" si="22"/>
        <v>0</v>
      </c>
      <c r="S200" s="205">
        <v>0</v>
      </c>
      <c r="T200" s="206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7" t="s">
        <v>530</v>
      </c>
      <c r="AT200" s="207" t="s">
        <v>167</v>
      </c>
      <c r="AU200" s="207" t="s">
        <v>94</v>
      </c>
      <c r="AY200" s="17" t="s">
        <v>165</v>
      </c>
      <c r="BE200" s="208">
        <f t="shared" si="24"/>
        <v>0</v>
      </c>
      <c r="BF200" s="208">
        <f t="shared" si="25"/>
        <v>49.14</v>
      </c>
      <c r="BG200" s="208">
        <f t="shared" si="26"/>
        <v>0</v>
      </c>
      <c r="BH200" s="208">
        <f t="shared" si="27"/>
        <v>0</v>
      </c>
      <c r="BI200" s="208">
        <f t="shared" si="28"/>
        <v>0</v>
      </c>
      <c r="BJ200" s="17" t="s">
        <v>94</v>
      </c>
      <c r="BK200" s="208">
        <f t="shared" si="29"/>
        <v>49.14</v>
      </c>
      <c r="BL200" s="17" t="s">
        <v>530</v>
      </c>
      <c r="BM200" s="207" t="s">
        <v>1271</v>
      </c>
    </row>
    <row r="201" spans="1:65" s="2" customFormat="1" ht="24.2" customHeight="1">
      <c r="A201" s="31"/>
      <c r="B201" s="32"/>
      <c r="C201" s="243" t="s">
        <v>553</v>
      </c>
      <c r="D201" s="243" t="s">
        <v>615</v>
      </c>
      <c r="E201" s="244" t="s">
        <v>2134</v>
      </c>
      <c r="F201" s="245" t="s">
        <v>2135</v>
      </c>
      <c r="G201" s="246" t="s">
        <v>289</v>
      </c>
      <c r="H201" s="247">
        <v>1</v>
      </c>
      <c r="I201" s="248">
        <v>264.10000000000002</v>
      </c>
      <c r="J201" s="248">
        <f t="shared" si="20"/>
        <v>264.10000000000002</v>
      </c>
      <c r="K201" s="249"/>
      <c r="L201" s="250"/>
      <c r="M201" s="251" t="s">
        <v>1</v>
      </c>
      <c r="N201" s="252" t="s">
        <v>39</v>
      </c>
      <c r="O201" s="205">
        <v>0</v>
      </c>
      <c r="P201" s="205">
        <f t="shared" si="21"/>
        <v>0</v>
      </c>
      <c r="Q201" s="205">
        <v>0</v>
      </c>
      <c r="R201" s="205">
        <f t="shared" si="22"/>
        <v>0</v>
      </c>
      <c r="S201" s="205">
        <v>0</v>
      </c>
      <c r="T201" s="206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7" t="s">
        <v>1230</v>
      </c>
      <c r="AT201" s="207" t="s">
        <v>615</v>
      </c>
      <c r="AU201" s="207" t="s">
        <v>94</v>
      </c>
      <c r="AY201" s="17" t="s">
        <v>165</v>
      </c>
      <c r="BE201" s="208">
        <f t="shared" si="24"/>
        <v>0</v>
      </c>
      <c r="BF201" s="208">
        <f t="shared" si="25"/>
        <v>264.10000000000002</v>
      </c>
      <c r="BG201" s="208">
        <f t="shared" si="26"/>
        <v>0</v>
      </c>
      <c r="BH201" s="208">
        <f t="shared" si="27"/>
        <v>0</v>
      </c>
      <c r="BI201" s="208">
        <f t="shared" si="28"/>
        <v>0</v>
      </c>
      <c r="BJ201" s="17" t="s">
        <v>94</v>
      </c>
      <c r="BK201" s="208">
        <f t="shared" si="29"/>
        <v>264.10000000000002</v>
      </c>
      <c r="BL201" s="17" t="s">
        <v>1230</v>
      </c>
      <c r="BM201" s="207" t="s">
        <v>1282</v>
      </c>
    </row>
    <row r="202" spans="1:65" s="2" customFormat="1" ht="24.2" customHeight="1">
      <c r="A202" s="31"/>
      <c r="B202" s="32"/>
      <c r="C202" s="196" t="s">
        <v>558</v>
      </c>
      <c r="D202" s="196" t="s">
        <v>167</v>
      </c>
      <c r="E202" s="197" t="s">
        <v>2136</v>
      </c>
      <c r="F202" s="198" t="s">
        <v>2137</v>
      </c>
      <c r="G202" s="199" t="s">
        <v>289</v>
      </c>
      <c r="H202" s="200">
        <v>1</v>
      </c>
      <c r="I202" s="201">
        <v>36.840000000000003</v>
      </c>
      <c r="J202" s="201">
        <f t="shared" si="20"/>
        <v>36.840000000000003</v>
      </c>
      <c r="K202" s="202"/>
      <c r="L202" s="36"/>
      <c r="M202" s="203" t="s">
        <v>1</v>
      </c>
      <c r="N202" s="204" t="s">
        <v>39</v>
      </c>
      <c r="O202" s="205">
        <v>0</v>
      </c>
      <c r="P202" s="205">
        <f t="shared" si="21"/>
        <v>0</v>
      </c>
      <c r="Q202" s="205">
        <v>0</v>
      </c>
      <c r="R202" s="205">
        <f t="shared" si="22"/>
        <v>0</v>
      </c>
      <c r="S202" s="205">
        <v>0</v>
      </c>
      <c r="T202" s="206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7" t="s">
        <v>530</v>
      </c>
      <c r="AT202" s="207" t="s">
        <v>167</v>
      </c>
      <c r="AU202" s="207" t="s">
        <v>94</v>
      </c>
      <c r="AY202" s="17" t="s">
        <v>165</v>
      </c>
      <c r="BE202" s="208">
        <f t="shared" si="24"/>
        <v>0</v>
      </c>
      <c r="BF202" s="208">
        <f t="shared" si="25"/>
        <v>36.840000000000003</v>
      </c>
      <c r="BG202" s="208">
        <f t="shared" si="26"/>
        <v>0</v>
      </c>
      <c r="BH202" s="208">
        <f t="shared" si="27"/>
        <v>0</v>
      </c>
      <c r="BI202" s="208">
        <f t="shared" si="28"/>
        <v>0</v>
      </c>
      <c r="BJ202" s="17" t="s">
        <v>94</v>
      </c>
      <c r="BK202" s="208">
        <f t="shared" si="29"/>
        <v>36.840000000000003</v>
      </c>
      <c r="BL202" s="17" t="s">
        <v>530</v>
      </c>
      <c r="BM202" s="207" t="s">
        <v>1292</v>
      </c>
    </row>
    <row r="203" spans="1:65" s="2" customFormat="1" ht="16.5" customHeight="1">
      <c r="A203" s="31"/>
      <c r="B203" s="32"/>
      <c r="C203" s="243" t="s">
        <v>562</v>
      </c>
      <c r="D203" s="243" t="s">
        <v>615</v>
      </c>
      <c r="E203" s="244" t="s">
        <v>2138</v>
      </c>
      <c r="F203" s="245" t="s">
        <v>2139</v>
      </c>
      <c r="G203" s="246" t="s">
        <v>289</v>
      </c>
      <c r="H203" s="247">
        <v>1</v>
      </c>
      <c r="I203" s="248">
        <v>2002</v>
      </c>
      <c r="J203" s="248">
        <f t="shared" si="20"/>
        <v>2002</v>
      </c>
      <c r="K203" s="249"/>
      <c r="L203" s="250"/>
      <c r="M203" s="251" t="s">
        <v>1</v>
      </c>
      <c r="N203" s="252" t="s">
        <v>39</v>
      </c>
      <c r="O203" s="205">
        <v>0</v>
      </c>
      <c r="P203" s="205">
        <f t="shared" si="21"/>
        <v>0</v>
      </c>
      <c r="Q203" s="205">
        <v>0</v>
      </c>
      <c r="R203" s="205">
        <f t="shared" si="22"/>
        <v>0</v>
      </c>
      <c r="S203" s="205">
        <v>0</v>
      </c>
      <c r="T203" s="206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7" t="s">
        <v>1230</v>
      </c>
      <c r="AT203" s="207" t="s">
        <v>615</v>
      </c>
      <c r="AU203" s="207" t="s">
        <v>94</v>
      </c>
      <c r="AY203" s="17" t="s">
        <v>165</v>
      </c>
      <c r="BE203" s="208">
        <f t="shared" si="24"/>
        <v>0</v>
      </c>
      <c r="BF203" s="208">
        <f t="shared" si="25"/>
        <v>2002</v>
      </c>
      <c r="BG203" s="208">
        <f t="shared" si="26"/>
        <v>0</v>
      </c>
      <c r="BH203" s="208">
        <f t="shared" si="27"/>
        <v>0</v>
      </c>
      <c r="BI203" s="208">
        <f t="shared" si="28"/>
        <v>0</v>
      </c>
      <c r="BJ203" s="17" t="s">
        <v>94</v>
      </c>
      <c r="BK203" s="208">
        <f t="shared" si="29"/>
        <v>2002</v>
      </c>
      <c r="BL203" s="17" t="s">
        <v>1230</v>
      </c>
      <c r="BM203" s="207" t="s">
        <v>1302</v>
      </c>
    </row>
    <row r="204" spans="1:65" s="2" customFormat="1" ht="24.2" customHeight="1">
      <c r="A204" s="31"/>
      <c r="B204" s="32"/>
      <c r="C204" s="243" t="s">
        <v>577</v>
      </c>
      <c r="D204" s="243" t="s">
        <v>615</v>
      </c>
      <c r="E204" s="244" t="s">
        <v>2140</v>
      </c>
      <c r="F204" s="245" t="s">
        <v>2141</v>
      </c>
      <c r="G204" s="246" t="s">
        <v>289</v>
      </c>
      <c r="H204" s="247">
        <v>1</v>
      </c>
      <c r="I204" s="248">
        <v>1952</v>
      </c>
      <c r="J204" s="248">
        <f t="shared" si="20"/>
        <v>1952</v>
      </c>
      <c r="K204" s="249"/>
      <c r="L204" s="250"/>
      <c r="M204" s="251" t="s">
        <v>1</v>
      </c>
      <c r="N204" s="252" t="s">
        <v>39</v>
      </c>
      <c r="O204" s="205">
        <v>0</v>
      </c>
      <c r="P204" s="205">
        <f t="shared" si="21"/>
        <v>0</v>
      </c>
      <c r="Q204" s="205">
        <v>0</v>
      </c>
      <c r="R204" s="205">
        <f t="shared" si="22"/>
        <v>0</v>
      </c>
      <c r="S204" s="205">
        <v>0</v>
      </c>
      <c r="T204" s="206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7" t="s">
        <v>1230</v>
      </c>
      <c r="AT204" s="207" t="s">
        <v>615</v>
      </c>
      <c r="AU204" s="207" t="s">
        <v>94</v>
      </c>
      <c r="AY204" s="17" t="s">
        <v>165</v>
      </c>
      <c r="BE204" s="208">
        <f t="shared" si="24"/>
        <v>0</v>
      </c>
      <c r="BF204" s="208">
        <f t="shared" si="25"/>
        <v>1952</v>
      </c>
      <c r="BG204" s="208">
        <f t="shared" si="26"/>
        <v>0</v>
      </c>
      <c r="BH204" s="208">
        <f t="shared" si="27"/>
        <v>0</v>
      </c>
      <c r="BI204" s="208">
        <f t="shared" si="28"/>
        <v>0</v>
      </c>
      <c r="BJ204" s="17" t="s">
        <v>94</v>
      </c>
      <c r="BK204" s="208">
        <f t="shared" si="29"/>
        <v>1952</v>
      </c>
      <c r="BL204" s="17" t="s">
        <v>1230</v>
      </c>
      <c r="BM204" s="207" t="s">
        <v>1312</v>
      </c>
    </row>
    <row r="205" spans="1:65" s="2" customFormat="1" ht="24.2" customHeight="1">
      <c r="A205" s="31"/>
      <c r="B205" s="32"/>
      <c r="C205" s="196" t="s">
        <v>583</v>
      </c>
      <c r="D205" s="196" t="s">
        <v>167</v>
      </c>
      <c r="E205" s="197" t="s">
        <v>2142</v>
      </c>
      <c r="F205" s="198" t="s">
        <v>2143</v>
      </c>
      <c r="G205" s="199" t="s">
        <v>289</v>
      </c>
      <c r="H205" s="200">
        <v>1</v>
      </c>
      <c r="I205" s="201">
        <v>30.96</v>
      </c>
      <c r="J205" s="201">
        <f t="shared" si="20"/>
        <v>30.96</v>
      </c>
      <c r="K205" s="202"/>
      <c r="L205" s="36"/>
      <c r="M205" s="203" t="s">
        <v>1</v>
      </c>
      <c r="N205" s="204" t="s">
        <v>39</v>
      </c>
      <c r="O205" s="205">
        <v>0</v>
      </c>
      <c r="P205" s="205">
        <f t="shared" si="21"/>
        <v>0</v>
      </c>
      <c r="Q205" s="205">
        <v>0</v>
      </c>
      <c r="R205" s="205">
        <f t="shared" si="22"/>
        <v>0</v>
      </c>
      <c r="S205" s="205">
        <v>0</v>
      </c>
      <c r="T205" s="206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7" t="s">
        <v>530</v>
      </c>
      <c r="AT205" s="207" t="s">
        <v>167</v>
      </c>
      <c r="AU205" s="207" t="s">
        <v>94</v>
      </c>
      <c r="AY205" s="17" t="s">
        <v>165</v>
      </c>
      <c r="BE205" s="208">
        <f t="shared" si="24"/>
        <v>0</v>
      </c>
      <c r="BF205" s="208">
        <f t="shared" si="25"/>
        <v>30.96</v>
      </c>
      <c r="BG205" s="208">
        <f t="shared" si="26"/>
        <v>0</v>
      </c>
      <c r="BH205" s="208">
        <f t="shared" si="27"/>
        <v>0</v>
      </c>
      <c r="BI205" s="208">
        <f t="shared" si="28"/>
        <v>0</v>
      </c>
      <c r="BJ205" s="17" t="s">
        <v>94</v>
      </c>
      <c r="BK205" s="208">
        <f t="shared" si="29"/>
        <v>30.96</v>
      </c>
      <c r="BL205" s="17" t="s">
        <v>530</v>
      </c>
      <c r="BM205" s="207" t="s">
        <v>1321</v>
      </c>
    </row>
    <row r="206" spans="1:65" s="2" customFormat="1" ht="16.5" customHeight="1">
      <c r="A206" s="31"/>
      <c r="B206" s="32"/>
      <c r="C206" s="243" t="s">
        <v>588</v>
      </c>
      <c r="D206" s="243" t="s">
        <v>615</v>
      </c>
      <c r="E206" s="244" t="s">
        <v>2144</v>
      </c>
      <c r="F206" s="245" t="s">
        <v>2145</v>
      </c>
      <c r="G206" s="246" t="s">
        <v>289</v>
      </c>
      <c r="H206" s="247">
        <v>1</v>
      </c>
      <c r="I206" s="248">
        <v>1312</v>
      </c>
      <c r="J206" s="248">
        <f t="shared" si="20"/>
        <v>1312</v>
      </c>
      <c r="K206" s="249"/>
      <c r="L206" s="250"/>
      <c r="M206" s="251" t="s">
        <v>1</v>
      </c>
      <c r="N206" s="252" t="s">
        <v>39</v>
      </c>
      <c r="O206" s="205">
        <v>0</v>
      </c>
      <c r="P206" s="205">
        <f t="shared" si="21"/>
        <v>0</v>
      </c>
      <c r="Q206" s="205">
        <v>0</v>
      </c>
      <c r="R206" s="205">
        <f t="shared" si="22"/>
        <v>0</v>
      </c>
      <c r="S206" s="205">
        <v>0</v>
      </c>
      <c r="T206" s="206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7" t="s">
        <v>1230</v>
      </c>
      <c r="AT206" s="207" t="s">
        <v>615</v>
      </c>
      <c r="AU206" s="207" t="s">
        <v>94</v>
      </c>
      <c r="AY206" s="17" t="s">
        <v>165</v>
      </c>
      <c r="BE206" s="208">
        <f t="shared" si="24"/>
        <v>0</v>
      </c>
      <c r="BF206" s="208">
        <f t="shared" si="25"/>
        <v>1312</v>
      </c>
      <c r="BG206" s="208">
        <f t="shared" si="26"/>
        <v>0</v>
      </c>
      <c r="BH206" s="208">
        <f t="shared" si="27"/>
        <v>0</v>
      </c>
      <c r="BI206" s="208">
        <f t="shared" si="28"/>
        <v>0</v>
      </c>
      <c r="BJ206" s="17" t="s">
        <v>94</v>
      </c>
      <c r="BK206" s="208">
        <f t="shared" si="29"/>
        <v>1312</v>
      </c>
      <c r="BL206" s="17" t="s">
        <v>1230</v>
      </c>
      <c r="BM206" s="207" t="s">
        <v>1331</v>
      </c>
    </row>
    <row r="207" spans="1:65" s="2" customFormat="1" ht="21.75" customHeight="1">
      <c r="A207" s="31"/>
      <c r="B207" s="32"/>
      <c r="C207" s="196" t="s">
        <v>596</v>
      </c>
      <c r="D207" s="196" t="s">
        <v>167</v>
      </c>
      <c r="E207" s="197" t="s">
        <v>2146</v>
      </c>
      <c r="F207" s="198" t="s">
        <v>2147</v>
      </c>
      <c r="G207" s="199" t="s">
        <v>289</v>
      </c>
      <c r="H207" s="200">
        <v>103</v>
      </c>
      <c r="I207" s="201">
        <v>5.88</v>
      </c>
      <c r="J207" s="201">
        <f t="shared" si="20"/>
        <v>605.64</v>
      </c>
      <c r="K207" s="202"/>
      <c r="L207" s="36"/>
      <c r="M207" s="203" t="s">
        <v>1</v>
      </c>
      <c r="N207" s="204" t="s">
        <v>39</v>
      </c>
      <c r="O207" s="205">
        <v>0</v>
      </c>
      <c r="P207" s="205">
        <f t="shared" si="21"/>
        <v>0</v>
      </c>
      <c r="Q207" s="205">
        <v>0</v>
      </c>
      <c r="R207" s="205">
        <f t="shared" si="22"/>
        <v>0</v>
      </c>
      <c r="S207" s="205">
        <v>0</v>
      </c>
      <c r="T207" s="206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7" t="s">
        <v>530</v>
      </c>
      <c r="AT207" s="207" t="s">
        <v>167</v>
      </c>
      <c r="AU207" s="207" t="s">
        <v>94</v>
      </c>
      <c r="AY207" s="17" t="s">
        <v>165</v>
      </c>
      <c r="BE207" s="208">
        <f t="shared" si="24"/>
        <v>0</v>
      </c>
      <c r="BF207" s="208">
        <f t="shared" si="25"/>
        <v>605.64</v>
      </c>
      <c r="BG207" s="208">
        <f t="shared" si="26"/>
        <v>0</v>
      </c>
      <c r="BH207" s="208">
        <f t="shared" si="27"/>
        <v>0</v>
      </c>
      <c r="BI207" s="208">
        <f t="shared" si="28"/>
        <v>0</v>
      </c>
      <c r="BJ207" s="17" t="s">
        <v>94</v>
      </c>
      <c r="BK207" s="208">
        <f t="shared" si="29"/>
        <v>605.64</v>
      </c>
      <c r="BL207" s="17" t="s">
        <v>530</v>
      </c>
      <c r="BM207" s="207" t="s">
        <v>1339</v>
      </c>
    </row>
    <row r="208" spans="1:65" s="2" customFormat="1" ht="33" customHeight="1">
      <c r="A208" s="31"/>
      <c r="B208" s="32"/>
      <c r="C208" s="243" t="s">
        <v>602</v>
      </c>
      <c r="D208" s="243" t="s">
        <v>615</v>
      </c>
      <c r="E208" s="244" t="s">
        <v>2148</v>
      </c>
      <c r="F208" s="245" t="s">
        <v>2149</v>
      </c>
      <c r="G208" s="246" t="s">
        <v>289</v>
      </c>
      <c r="H208" s="247">
        <v>11</v>
      </c>
      <c r="I208" s="248">
        <v>78.2</v>
      </c>
      <c r="J208" s="248">
        <f t="shared" si="20"/>
        <v>860.2</v>
      </c>
      <c r="K208" s="249"/>
      <c r="L208" s="250"/>
      <c r="M208" s="251" t="s">
        <v>1</v>
      </c>
      <c r="N208" s="252" t="s">
        <v>39</v>
      </c>
      <c r="O208" s="205">
        <v>0</v>
      </c>
      <c r="P208" s="205">
        <f t="shared" si="21"/>
        <v>0</v>
      </c>
      <c r="Q208" s="205">
        <v>0</v>
      </c>
      <c r="R208" s="205">
        <f t="shared" si="22"/>
        <v>0</v>
      </c>
      <c r="S208" s="205">
        <v>0</v>
      </c>
      <c r="T208" s="206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7" t="s">
        <v>1230</v>
      </c>
      <c r="AT208" s="207" t="s">
        <v>615</v>
      </c>
      <c r="AU208" s="207" t="s">
        <v>94</v>
      </c>
      <c r="AY208" s="17" t="s">
        <v>165</v>
      </c>
      <c r="BE208" s="208">
        <f t="shared" si="24"/>
        <v>0</v>
      </c>
      <c r="BF208" s="208">
        <f t="shared" si="25"/>
        <v>860.2</v>
      </c>
      <c r="BG208" s="208">
        <f t="shared" si="26"/>
        <v>0</v>
      </c>
      <c r="BH208" s="208">
        <f t="shared" si="27"/>
        <v>0</v>
      </c>
      <c r="BI208" s="208">
        <f t="shared" si="28"/>
        <v>0</v>
      </c>
      <c r="BJ208" s="17" t="s">
        <v>94</v>
      </c>
      <c r="BK208" s="208">
        <f t="shared" si="29"/>
        <v>860.2</v>
      </c>
      <c r="BL208" s="17" t="s">
        <v>1230</v>
      </c>
      <c r="BM208" s="207" t="s">
        <v>1347</v>
      </c>
    </row>
    <row r="209" spans="1:65" s="2" customFormat="1" ht="37.9" customHeight="1">
      <c r="A209" s="31"/>
      <c r="B209" s="32"/>
      <c r="C209" s="243" t="s">
        <v>611</v>
      </c>
      <c r="D209" s="243" t="s">
        <v>615</v>
      </c>
      <c r="E209" s="244" t="s">
        <v>2150</v>
      </c>
      <c r="F209" s="245" t="s">
        <v>2151</v>
      </c>
      <c r="G209" s="246" t="s">
        <v>289</v>
      </c>
      <c r="H209" s="247">
        <v>37</v>
      </c>
      <c r="I209" s="248">
        <v>52.36</v>
      </c>
      <c r="J209" s="248">
        <f t="shared" si="20"/>
        <v>1937.32</v>
      </c>
      <c r="K209" s="249"/>
      <c r="L209" s="250"/>
      <c r="M209" s="251" t="s">
        <v>1</v>
      </c>
      <c r="N209" s="252" t="s">
        <v>39</v>
      </c>
      <c r="O209" s="205">
        <v>0</v>
      </c>
      <c r="P209" s="205">
        <f t="shared" si="21"/>
        <v>0</v>
      </c>
      <c r="Q209" s="205">
        <v>0</v>
      </c>
      <c r="R209" s="205">
        <f t="shared" si="22"/>
        <v>0</v>
      </c>
      <c r="S209" s="205">
        <v>0</v>
      </c>
      <c r="T209" s="206">
        <f t="shared" si="2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7" t="s">
        <v>1230</v>
      </c>
      <c r="AT209" s="207" t="s">
        <v>615</v>
      </c>
      <c r="AU209" s="207" t="s">
        <v>94</v>
      </c>
      <c r="AY209" s="17" t="s">
        <v>165</v>
      </c>
      <c r="BE209" s="208">
        <f t="shared" si="24"/>
        <v>0</v>
      </c>
      <c r="BF209" s="208">
        <f t="shared" si="25"/>
        <v>1937.32</v>
      </c>
      <c r="BG209" s="208">
        <f t="shared" si="26"/>
        <v>0</v>
      </c>
      <c r="BH209" s="208">
        <f t="shared" si="27"/>
        <v>0</v>
      </c>
      <c r="BI209" s="208">
        <f t="shared" si="28"/>
        <v>0</v>
      </c>
      <c r="BJ209" s="17" t="s">
        <v>94</v>
      </c>
      <c r="BK209" s="208">
        <f t="shared" si="29"/>
        <v>1937.32</v>
      </c>
      <c r="BL209" s="17" t="s">
        <v>1230</v>
      </c>
      <c r="BM209" s="207" t="s">
        <v>1355</v>
      </c>
    </row>
    <row r="210" spans="1:65" s="2" customFormat="1" ht="37.9" customHeight="1">
      <c r="A210" s="31"/>
      <c r="B210" s="32"/>
      <c r="C210" s="243" t="s">
        <v>619</v>
      </c>
      <c r="D210" s="243" t="s">
        <v>615</v>
      </c>
      <c r="E210" s="244" t="s">
        <v>2152</v>
      </c>
      <c r="F210" s="245" t="s">
        <v>2153</v>
      </c>
      <c r="G210" s="246" t="s">
        <v>289</v>
      </c>
      <c r="H210" s="247">
        <v>47</v>
      </c>
      <c r="I210" s="248">
        <v>29.76</v>
      </c>
      <c r="J210" s="248">
        <f t="shared" si="20"/>
        <v>1398.72</v>
      </c>
      <c r="K210" s="249"/>
      <c r="L210" s="250"/>
      <c r="M210" s="251" t="s">
        <v>1</v>
      </c>
      <c r="N210" s="252" t="s">
        <v>39</v>
      </c>
      <c r="O210" s="205">
        <v>0</v>
      </c>
      <c r="P210" s="205">
        <f t="shared" si="21"/>
        <v>0</v>
      </c>
      <c r="Q210" s="205">
        <v>0</v>
      </c>
      <c r="R210" s="205">
        <f t="shared" si="22"/>
        <v>0</v>
      </c>
      <c r="S210" s="205">
        <v>0</v>
      </c>
      <c r="T210" s="206">
        <f t="shared" si="2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7" t="s">
        <v>1230</v>
      </c>
      <c r="AT210" s="207" t="s">
        <v>615</v>
      </c>
      <c r="AU210" s="207" t="s">
        <v>94</v>
      </c>
      <c r="AY210" s="17" t="s">
        <v>165</v>
      </c>
      <c r="BE210" s="208">
        <f t="shared" si="24"/>
        <v>0</v>
      </c>
      <c r="BF210" s="208">
        <f t="shared" si="25"/>
        <v>1398.72</v>
      </c>
      <c r="BG210" s="208">
        <f t="shared" si="26"/>
        <v>0</v>
      </c>
      <c r="BH210" s="208">
        <f t="shared" si="27"/>
        <v>0</v>
      </c>
      <c r="BI210" s="208">
        <f t="shared" si="28"/>
        <v>0</v>
      </c>
      <c r="BJ210" s="17" t="s">
        <v>94</v>
      </c>
      <c r="BK210" s="208">
        <f t="shared" si="29"/>
        <v>1398.72</v>
      </c>
      <c r="BL210" s="17" t="s">
        <v>1230</v>
      </c>
      <c r="BM210" s="207" t="s">
        <v>1363</v>
      </c>
    </row>
    <row r="211" spans="1:65" s="2" customFormat="1" ht="33" customHeight="1">
      <c r="A211" s="31"/>
      <c r="B211" s="32"/>
      <c r="C211" s="243" t="s">
        <v>623</v>
      </c>
      <c r="D211" s="243" t="s">
        <v>615</v>
      </c>
      <c r="E211" s="244" t="s">
        <v>2154</v>
      </c>
      <c r="F211" s="245" t="s">
        <v>2155</v>
      </c>
      <c r="G211" s="246" t="s">
        <v>289</v>
      </c>
      <c r="H211" s="247">
        <v>8</v>
      </c>
      <c r="I211" s="248">
        <v>69.52</v>
      </c>
      <c r="J211" s="248">
        <f t="shared" si="20"/>
        <v>556.16</v>
      </c>
      <c r="K211" s="249"/>
      <c r="L211" s="250"/>
      <c r="M211" s="251" t="s">
        <v>1</v>
      </c>
      <c r="N211" s="252" t="s">
        <v>39</v>
      </c>
      <c r="O211" s="205">
        <v>0</v>
      </c>
      <c r="P211" s="205">
        <f t="shared" si="21"/>
        <v>0</v>
      </c>
      <c r="Q211" s="205">
        <v>0</v>
      </c>
      <c r="R211" s="205">
        <f t="shared" si="22"/>
        <v>0</v>
      </c>
      <c r="S211" s="205">
        <v>0</v>
      </c>
      <c r="T211" s="206">
        <f t="shared" si="2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7" t="s">
        <v>1230</v>
      </c>
      <c r="AT211" s="207" t="s">
        <v>615</v>
      </c>
      <c r="AU211" s="207" t="s">
        <v>94</v>
      </c>
      <c r="AY211" s="17" t="s">
        <v>165</v>
      </c>
      <c r="BE211" s="208">
        <f t="shared" si="24"/>
        <v>0</v>
      </c>
      <c r="BF211" s="208">
        <f t="shared" si="25"/>
        <v>556.16</v>
      </c>
      <c r="BG211" s="208">
        <f t="shared" si="26"/>
        <v>0</v>
      </c>
      <c r="BH211" s="208">
        <f t="shared" si="27"/>
        <v>0</v>
      </c>
      <c r="BI211" s="208">
        <f t="shared" si="28"/>
        <v>0</v>
      </c>
      <c r="BJ211" s="17" t="s">
        <v>94</v>
      </c>
      <c r="BK211" s="208">
        <f t="shared" si="29"/>
        <v>556.16</v>
      </c>
      <c r="BL211" s="17" t="s">
        <v>1230</v>
      </c>
      <c r="BM211" s="207" t="s">
        <v>1371</v>
      </c>
    </row>
    <row r="212" spans="1:65" s="2" customFormat="1" ht="21.75" customHeight="1">
      <c r="A212" s="31"/>
      <c r="B212" s="32"/>
      <c r="C212" s="196" t="s">
        <v>629</v>
      </c>
      <c r="D212" s="196" t="s">
        <v>167</v>
      </c>
      <c r="E212" s="197" t="s">
        <v>2156</v>
      </c>
      <c r="F212" s="198" t="s">
        <v>2157</v>
      </c>
      <c r="G212" s="199" t="s">
        <v>289</v>
      </c>
      <c r="H212" s="200">
        <v>9</v>
      </c>
      <c r="I212" s="201">
        <v>6.86</v>
      </c>
      <c r="J212" s="201">
        <f t="shared" ref="J212:J243" si="30">ROUND(I212*H212,2)</f>
        <v>61.74</v>
      </c>
      <c r="K212" s="202"/>
      <c r="L212" s="36"/>
      <c r="M212" s="203" t="s">
        <v>1</v>
      </c>
      <c r="N212" s="204" t="s">
        <v>39</v>
      </c>
      <c r="O212" s="205">
        <v>0</v>
      </c>
      <c r="P212" s="205">
        <f t="shared" ref="P212:P243" si="31">O212*H212</f>
        <v>0</v>
      </c>
      <c r="Q212" s="205">
        <v>0</v>
      </c>
      <c r="R212" s="205">
        <f t="shared" ref="R212:R243" si="32">Q212*H212</f>
        <v>0</v>
      </c>
      <c r="S212" s="205">
        <v>0</v>
      </c>
      <c r="T212" s="206">
        <f t="shared" ref="T212:T243" si="33"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7" t="s">
        <v>530</v>
      </c>
      <c r="AT212" s="207" t="s">
        <v>167</v>
      </c>
      <c r="AU212" s="207" t="s">
        <v>94</v>
      </c>
      <c r="AY212" s="17" t="s">
        <v>165</v>
      </c>
      <c r="BE212" s="208">
        <f t="shared" ref="BE212:BE243" si="34">IF(N212="základná",J212,0)</f>
        <v>0</v>
      </c>
      <c r="BF212" s="208">
        <f t="shared" ref="BF212:BF243" si="35">IF(N212="znížená",J212,0)</f>
        <v>61.74</v>
      </c>
      <c r="BG212" s="208">
        <f t="shared" ref="BG212:BG243" si="36">IF(N212="zákl. prenesená",J212,0)</f>
        <v>0</v>
      </c>
      <c r="BH212" s="208">
        <f t="shared" ref="BH212:BH243" si="37">IF(N212="zníž. prenesená",J212,0)</f>
        <v>0</v>
      </c>
      <c r="BI212" s="208">
        <f t="shared" ref="BI212:BI243" si="38">IF(N212="nulová",J212,0)</f>
        <v>0</v>
      </c>
      <c r="BJ212" s="17" t="s">
        <v>94</v>
      </c>
      <c r="BK212" s="208">
        <f t="shared" ref="BK212:BK243" si="39">ROUND(I212*H212,2)</f>
        <v>61.74</v>
      </c>
      <c r="BL212" s="17" t="s">
        <v>530</v>
      </c>
      <c r="BM212" s="207" t="s">
        <v>1379</v>
      </c>
    </row>
    <row r="213" spans="1:65" s="2" customFormat="1" ht="24.2" customHeight="1">
      <c r="A213" s="31"/>
      <c r="B213" s="32"/>
      <c r="C213" s="243" t="s">
        <v>1012</v>
      </c>
      <c r="D213" s="243" t="s">
        <v>615</v>
      </c>
      <c r="E213" s="244" t="s">
        <v>2158</v>
      </c>
      <c r="F213" s="245" t="s">
        <v>2159</v>
      </c>
      <c r="G213" s="246" t="s">
        <v>289</v>
      </c>
      <c r="H213" s="247">
        <v>9</v>
      </c>
      <c r="I213" s="248">
        <v>45.88</v>
      </c>
      <c r="J213" s="248">
        <f t="shared" si="30"/>
        <v>412.92</v>
      </c>
      <c r="K213" s="249"/>
      <c r="L213" s="250"/>
      <c r="M213" s="251" t="s">
        <v>1</v>
      </c>
      <c r="N213" s="252" t="s">
        <v>39</v>
      </c>
      <c r="O213" s="205">
        <v>0</v>
      </c>
      <c r="P213" s="205">
        <f t="shared" si="31"/>
        <v>0</v>
      </c>
      <c r="Q213" s="205">
        <v>0</v>
      </c>
      <c r="R213" s="205">
        <f t="shared" si="32"/>
        <v>0</v>
      </c>
      <c r="S213" s="205">
        <v>0</v>
      </c>
      <c r="T213" s="206">
        <f t="shared" si="3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7" t="s">
        <v>1230</v>
      </c>
      <c r="AT213" s="207" t="s">
        <v>615</v>
      </c>
      <c r="AU213" s="207" t="s">
        <v>94</v>
      </c>
      <c r="AY213" s="17" t="s">
        <v>165</v>
      </c>
      <c r="BE213" s="208">
        <f t="shared" si="34"/>
        <v>0</v>
      </c>
      <c r="BF213" s="208">
        <f t="shared" si="35"/>
        <v>412.92</v>
      </c>
      <c r="BG213" s="208">
        <f t="shared" si="36"/>
        <v>0</v>
      </c>
      <c r="BH213" s="208">
        <f t="shared" si="37"/>
        <v>0</v>
      </c>
      <c r="BI213" s="208">
        <f t="shared" si="38"/>
        <v>0</v>
      </c>
      <c r="BJ213" s="17" t="s">
        <v>94</v>
      </c>
      <c r="BK213" s="208">
        <f t="shared" si="39"/>
        <v>412.92</v>
      </c>
      <c r="BL213" s="17" t="s">
        <v>1230</v>
      </c>
      <c r="BM213" s="207" t="s">
        <v>1388</v>
      </c>
    </row>
    <row r="214" spans="1:65" s="2" customFormat="1" ht="21.75" customHeight="1">
      <c r="A214" s="31"/>
      <c r="B214" s="32"/>
      <c r="C214" s="196" t="s">
        <v>1016</v>
      </c>
      <c r="D214" s="196" t="s">
        <v>167</v>
      </c>
      <c r="E214" s="197" t="s">
        <v>2160</v>
      </c>
      <c r="F214" s="198" t="s">
        <v>2161</v>
      </c>
      <c r="G214" s="199" t="s">
        <v>289</v>
      </c>
      <c r="H214" s="200">
        <v>27</v>
      </c>
      <c r="I214" s="201">
        <v>7.25</v>
      </c>
      <c r="J214" s="201">
        <f t="shared" si="30"/>
        <v>195.75</v>
      </c>
      <c r="K214" s="202"/>
      <c r="L214" s="36"/>
      <c r="M214" s="203" t="s">
        <v>1</v>
      </c>
      <c r="N214" s="204" t="s">
        <v>39</v>
      </c>
      <c r="O214" s="205">
        <v>0</v>
      </c>
      <c r="P214" s="205">
        <f t="shared" si="31"/>
        <v>0</v>
      </c>
      <c r="Q214" s="205">
        <v>0</v>
      </c>
      <c r="R214" s="205">
        <f t="shared" si="32"/>
        <v>0</v>
      </c>
      <c r="S214" s="205">
        <v>0</v>
      </c>
      <c r="T214" s="206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7" t="s">
        <v>530</v>
      </c>
      <c r="AT214" s="207" t="s">
        <v>167</v>
      </c>
      <c r="AU214" s="207" t="s">
        <v>94</v>
      </c>
      <c r="AY214" s="17" t="s">
        <v>165</v>
      </c>
      <c r="BE214" s="208">
        <f t="shared" si="34"/>
        <v>0</v>
      </c>
      <c r="BF214" s="208">
        <f t="shared" si="35"/>
        <v>195.75</v>
      </c>
      <c r="BG214" s="208">
        <f t="shared" si="36"/>
        <v>0</v>
      </c>
      <c r="BH214" s="208">
        <f t="shared" si="37"/>
        <v>0</v>
      </c>
      <c r="BI214" s="208">
        <f t="shared" si="38"/>
        <v>0</v>
      </c>
      <c r="BJ214" s="17" t="s">
        <v>94</v>
      </c>
      <c r="BK214" s="208">
        <f t="shared" si="39"/>
        <v>195.75</v>
      </c>
      <c r="BL214" s="17" t="s">
        <v>530</v>
      </c>
      <c r="BM214" s="207" t="s">
        <v>1396</v>
      </c>
    </row>
    <row r="215" spans="1:65" s="2" customFormat="1" ht="37.9" customHeight="1">
      <c r="A215" s="31"/>
      <c r="B215" s="32"/>
      <c r="C215" s="243" t="s">
        <v>1021</v>
      </c>
      <c r="D215" s="243" t="s">
        <v>615</v>
      </c>
      <c r="E215" s="244" t="s">
        <v>2162</v>
      </c>
      <c r="F215" s="245" t="s">
        <v>2163</v>
      </c>
      <c r="G215" s="246" t="s">
        <v>289</v>
      </c>
      <c r="H215" s="247">
        <v>5</v>
      </c>
      <c r="I215" s="248">
        <v>162.76</v>
      </c>
      <c r="J215" s="248">
        <f t="shared" si="30"/>
        <v>813.8</v>
      </c>
      <c r="K215" s="249"/>
      <c r="L215" s="250"/>
      <c r="M215" s="251" t="s">
        <v>1</v>
      </c>
      <c r="N215" s="252" t="s">
        <v>39</v>
      </c>
      <c r="O215" s="205">
        <v>0</v>
      </c>
      <c r="P215" s="205">
        <f t="shared" si="31"/>
        <v>0</v>
      </c>
      <c r="Q215" s="205">
        <v>0</v>
      </c>
      <c r="R215" s="205">
        <f t="shared" si="32"/>
        <v>0</v>
      </c>
      <c r="S215" s="205">
        <v>0</v>
      </c>
      <c r="T215" s="206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07" t="s">
        <v>1230</v>
      </c>
      <c r="AT215" s="207" t="s">
        <v>615</v>
      </c>
      <c r="AU215" s="207" t="s">
        <v>94</v>
      </c>
      <c r="AY215" s="17" t="s">
        <v>165</v>
      </c>
      <c r="BE215" s="208">
        <f t="shared" si="34"/>
        <v>0</v>
      </c>
      <c r="BF215" s="208">
        <f t="shared" si="35"/>
        <v>813.8</v>
      </c>
      <c r="BG215" s="208">
        <f t="shared" si="36"/>
        <v>0</v>
      </c>
      <c r="BH215" s="208">
        <f t="shared" si="37"/>
        <v>0</v>
      </c>
      <c r="BI215" s="208">
        <f t="shared" si="38"/>
        <v>0</v>
      </c>
      <c r="BJ215" s="17" t="s">
        <v>94</v>
      </c>
      <c r="BK215" s="208">
        <f t="shared" si="39"/>
        <v>813.8</v>
      </c>
      <c r="BL215" s="17" t="s">
        <v>1230</v>
      </c>
      <c r="BM215" s="207" t="s">
        <v>1404</v>
      </c>
    </row>
    <row r="216" spans="1:65" s="2" customFormat="1" ht="33" customHeight="1">
      <c r="A216" s="31"/>
      <c r="B216" s="32"/>
      <c r="C216" s="243" t="s">
        <v>1025</v>
      </c>
      <c r="D216" s="243" t="s">
        <v>615</v>
      </c>
      <c r="E216" s="244" t="s">
        <v>2164</v>
      </c>
      <c r="F216" s="245" t="s">
        <v>2165</v>
      </c>
      <c r="G216" s="246" t="s">
        <v>289</v>
      </c>
      <c r="H216" s="247">
        <v>6</v>
      </c>
      <c r="I216" s="248">
        <v>41.36</v>
      </c>
      <c r="J216" s="248">
        <f t="shared" si="30"/>
        <v>248.16</v>
      </c>
      <c r="K216" s="249"/>
      <c r="L216" s="250"/>
      <c r="M216" s="251" t="s">
        <v>1</v>
      </c>
      <c r="N216" s="252" t="s">
        <v>39</v>
      </c>
      <c r="O216" s="205">
        <v>0</v>
      </c>
      <c r="P216" s="205">
        <f t="shared" si="31"/>
        <v>0</v>
      </c>
      <c r="Q216" s="205">
        <v>0</v>
      </c>
      <c r="R216" s="205">
        <f t="shared" si="32"/>
        <v>0</v>
      </c>
      <c r="S216" s="205">
        <v>0</v>
      </c>
      <c r="T216" s="206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07" t="s">
        <v>1230</v>
      </c>
      <c r="AT216" s="207" t="s">
        <v>615</v>
      </c>
      <c r="AU216" s="207" t="s">
        <v>94</v>
      </c>
      <c r="AY216" s="17" t="s">
        <v>165</v>
      </c>
      <c r="BE216" s="208">
        <f t="shared" si="34"/>
        <v>0</v>
      </c>
      <c r="BF216" s="208">
        <f t="shared" si="35"/>
        <v>248.16</v>
      </c>
      <c r="BG216" s="208">
        <f t="shared" si="36"/>
        <v>0</v>
      </c>
      <c r="BH216" s="208">
        <f t="shared" si="37"/>
        <v>0</v>
      </c>
      <c r="BI216" s="208">
        <f t="shared" si="38"/>
        <v>0</v>
      </c>
      <c r="BJ216" s="17" t="s">
        <v>94</v>
      </c>
      <c r="BK216" s="208">
        <f t="shared" si="39"/>
        <v>248.16</v>
      </c>
      <c r="BL216" s="17" t="s">
        <v>1230</v>
      </c>
      <c r="BM216" s="207" t="s">
        <v>1412</v>
      </c>
    </row>
    <row r="217" spans="1:65" s="2" customFormat="1" ht="37.9" customHeight="1">
      <c r="A217" s="31"/>
      <c r="B217" s="32"/>
      <c r="C217" s="243" t="s">
        <v>1029</v>
      </c>
      <c r="D217" s="243" t="s">
        <v>615</v>
      </c>
      <c r="E217" s="244" t="s">
        <v>2166</v>
      </c>
      <c r="F217" s="245" t="s">
        <v>2167</v>
      </c>
      <c r="G217" s="246" t="s">
        <v>289</v>
      </c>
      <c r="H217" s="247">
        <v>6</v>
      </c>
      <c r="I217" s="248">
        <v>40.92</v>
      </c>
      <c r="J217" s="248">
        <f t="shared" si="30"/>
        <v>245.52</v>
      </c>
      <c r="K217" s="249"/>
      <c r="L217" s="250"/>
      <c r="M217" s="251" t="s">
        <v>1</v>
      </c>
      <c r="N217" s="252" t="s">
        <v>39</v>
      </c>
      <c r="O217" s="205">
        <v>0</v>
      </c>
      <c r="P217" s="205">
        <f t="shared" si="31"/>
        <v>0</v>
      </c>
      <c r="Q217" s="205">
        <v>0</v>
      </c>
      <c r="R217" s="205">
        <f t="shared" si="32"/>
        <v>0</v>
      </c>
      <c r="S217" s="205">
        <v>0</v>
      </c>
      <c r="T217" s="206">
        <f t="shared" si="3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07" t="s">
        <v>1230</v>
      </c>
      <c r="AT217" s="207" t="s">
        <v>615</v>
      </c>
      <c r="AU217" s="207" t="s">
        <v>94</v>
      </c>
      <c r="AY217" s="17" t="s">
        <v>165</v>
      </c>
      <c r="BE217" s="208">
        <f t="shared" si="34"/>
        <v>0</v>
      </c>
      <c r="BF217" s="208">
        <f t="shared" si="35"/>
        <v>245.52</v>
      </c>
      <c r="BG217" s="208">
        <f t="shared" si="36"/>
        <v>0</v>
      </c>
      <c r="BH217" s="208">
        <f t="shared" si="37"/>
        <v>0</v>
      </c>
      <c r="BI217" s="208">
        <f t="shared" si="38"/>
        <v>0</v>
      </c>
      <c r="BJ217" s="17" t="s">
        <v>94</v>
      </c>
      <c r="BK217" s="208">
        <f t="shared" si="39"/>
        <v>245.52</v>
      </c>
      <c r="BL217" s="17" t="s">
        <v>1230</v>
      </c>
      <c r="BM217" s="207" t="s">
        <v>1422</v>
      </c>
    </row>
    <row r="218" spans="1:65" s="2" customFormat="1" ht="24.2" customHeight="1">
      <c r="A218" s="31"/>
      <c r="B218" s="32"/>
      <c r="C218" s="243" t="s">
        <v>1031</v>
      </c>
      <c r="D218" s="243" t="s">
        <v>615</v>
      </c>
      <c r="E218" s="244" t="s">
        <v>2168</v>
      </c>
      <c r="F218" s="245" t="s">
        <v>2169</v>
      </c>
      <c r="G218" s="246" t="s">
        <v>289</v>
      </c>
      <c r="H218" s="247">
        <v>10</v>
      </c>
      <c r="I218" s="248">
        <v>34.6</v>
      </c>
      <c r="J218" s="248">
        <f t="shared" si="30"/>
        <v>346</v>
      </c>
      <c r="K218" s="249"/>
      <c r="L218" s="250"/>
      <c r="M218" s="251" t="s">
        <v>1</v>
      </c>
      <c r="N218" s="252" t="s">
        <v>39</v>
      </c>
      <c r="O218" s="205">
        <v>0</v>
      </c>
      <c r="P218" s="205">
        <f t="shared" si="31"/>
        <v>0</v>
      </c>
      <c r="Q218" s="205">
        <v>0</v>
      </c>
      <c r="R218" s="205">
        <f t="shared" si="32"/>
        <v>0</v>
      </c>
      <c r="S218" s="205">
        <v>0</v>
      </c>
      <c r="T218" s="206">
        <f t="shared" si="3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7" t="s">
        <v>1230</v>
      </c>
      <c r="AT218" s="207" t="s">
        <v>615</v>
      </c>
      <c r="AU218" s="207" t="s">
        <v>94</v>
      </c>
      <c r="AY218" s="17" t="s">
        <v>165</v>
      </c>
      <c r="BE218" s="208">
        <f t="shared" si="34"/>
        <v>0</v>
      </c>
      <c r="BF218" s="208">
        <f t="shared" si="35"/>
        <v>346</v>
      </c>
      <c r="BG218" s="208">
        <f t="shared" si="36"/>
        <v>0</v>
      </c>
      <c r="BH218" s="208">
        <f t="shared" si="37"/>
        <v>0</v>
      </c>
      <c r="BI218" s="208">
        <f t="shared" si="38"/>
        <v>0</v>
      </c>
      <c r="BJ218" s="17" t="s">
        <v>94</v>
      </c>
      <c r="BK218" s="208">
        <f t="shared" si="39"/>
        <v>346</v>
      </c>
      <c r="BL218" s="17" t="s">
        <v>1230</v>
      </c>
      <c r="BM218" s="207" t="s">
        <v>1430</v>
      </c>
    </row>
    <row r="219" spans="1:65" s="2" customFormat="1" ht="24.2" customHeight="1">
      <c r="A219" s="31"/>
      <c r="B219" s="32"/>
      <c r="C219" s="196" t="s">
        <v>1035</v>
      </c>
      <c r="D219" s="196" t="s">
        <v>167</v>
      </c>
      <c r="E219" s="197" t="s">
        <v>2170</v>
      </c>
      <c r="F219" s="198" t="s">
        <v>2171</v>
      </c>
      <c r="G219" s="199" t="s">
        <v>289</v>
      </c>
      <c r="H219" s="200">
        <v>29</v>
      </c>
      <c r="I219" s="201">
        <v>7.06</v>
      </c>
      <c r="J219" s="201">
        <f t="shared" si="30"/>
        <v>204.74</v>
      </c>
      <c r="K219" s="202"/>
      <c r="L219" s="36"/>
      <c r="M219" s="203" t="s">
        <v>1</v>
      </c>
      <c r="N219" s="204" t="s">
        <v>39</v>
      </c>
      <c r="O219" s="205">
        <v>0</v>
      </c>
      <c r="P219" s="205">
        <f t="shared" si="31"/>
        <v>0</v>
      </c>
      <c r="Q219" s="205">
        <v>0</v>
      </c>
      <c r="R219" s="205">
        <f t="shared" si="32"/>
        <v>0</v>
      </c>
      <c r="S219" s="205">
        <v>0</v>
      </c>
      <c r="T219" s="206">
        <f t="shared" si="3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07" t="s">
        <v>530</v>
      </c>
      <c r="AT219" s="207" t="s">
        <v>167</v>
      </c>
      <c r="AU219" s="207" t="s">
        <v>94</v>
      </c>
      <c r="AY219" s="17" t="s">
        <v>165</v>
      </c>
      <c r="BE219" s="208">
        <f t="shared" si="34"/>
        <v>0</v>
      </c>
      <c r="BF219" s="208">
        <f t="shared" si="35"/>
        <v>204.74</v>
      </c>
      <c r="BG219" s="208">
        <f t="shared" si="36"/>
        <v>0</v>
      </c>
      <c r="BH219" s="208">
        <f t="shared" si="37"/>
        <v>0</v>
      </c>
      <c r="BI219" s="208">
        <f t="shared" si="38"/>
        <v>0</v>
      </c>
      <c r="BJ219" s="17" t="s">
        <v>94</v>
      </c>
      <c r="BK219" s="208">
        <f t="shared" si="39"/>
        <v>204.74</v>
      </c>
      <c r="BL219" s="17" t="s">
        <v>530</v>
      </c>
      <c r="BM219" s="207" t="s">
        <v>1439</v>
      </c>
    </row>
    <row r="220" spans="1:65" s="2" customFormat="1" ht="24.2" customHeight="1">
      <c r="A220" s="31"/>
      <c r="B220" s="32"/>
      <c r="C220" s="243" t="s">
        <v>1037</v>
      </c>
      <c r="D220" s="243" t="s">
        <v>615</v>
      </c>
      <c r="E220" s="244" t="s">
        <v>2172</v>
      </c>
      <c r="F220" s="245" t="s">
        <v>2173</v>
      </c>
      <c r="G220" s="246" t="s">
        <v>289</v>
      </c>
      <c r="H220" s="247">
        <v>15</v>
      </c>
      <c r="I220" s="248">
        <v>37.92</v>
      </c>
      <c r="J220" s="248">
        <f t="shared" si="30"/>
        <v>568.79999999999995</v>
      </c>
      <c r="K220" s="249"/>
      <c r="L220" s="250"/>
      <c r="M220" s="251" t="s">
        <v>1</v>
      </c>
      <c r="N220" s="252" t="s">
        <v>39</v>
      </c>
      <c r="O220" s="205">
        <v>0</v>
      </c>
      <c r="P220" s="205">
        <f t="shared" si="31"/>
        <v>0</v>
      </c>
      <c r="Q220" s="205">
        <v>0</v>
      </c>
      <c r="R220" s="205">
        <f t="shared" si="32"/>
        <v>0</v>
      </c>
      <c r="S220" s="205">
        <v>0</v>
      </c>
      <c r="T220" s="206">
        <f t="shared" si="3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7" t="s">
        <v>1230</v>
      </c>
      <c r="AT220" s="207" t="s">
        <v>615</v>
      </c>
      <c r="AU220" s="207" t="s">
        <v>94</v>
      </c>
      <c r="AY220" s="17" t="s">
        <v>165</v>
      </c>
      <c r="BE220" s="208">
        <f t="shared" si="34"/>
        <v>0</v>
      </c>
      <c r="BF220" s="208">
        <f t="shared" si="35"/>
        <v>568.79999999999995</v>
      </c>
      <c r="BG220" s="208">
        <f t="shared" si="36"/>
        <v>0</v>
      </c>
      <c r="BH220" s="208">
        <f t="shared" si="37"/>
        <v>0</v>
      </c>
      <c r="BI220" s="208">
        <f t="shared" si="38"/>
        <v>0</v>
      </c>
      <c r="BJ220" s="17" t="s">
        <v>94</v>
      </c>
      <c r="BK220" s="208">
        <f t="shared" si="39"/>
        <v>568.79999999999995</v>
      </c>
      <c r="BL220" s="17" t="s">
        <v>1230</v>
      </c>
      <c r="BM220" s="207" t="s">
        <v>1447</v>
      </c>
    </row>
    <row r="221" spans="1:65" s="2" customFormat="1" ht="37.9" customHeight="1">
      <c r="A221" s="31"/>
      <c r="B221" s="32"/>
      <c r="C221" s="243" t="s">
        <v>1042</v>
      </c>
      <c r="D221" s="243" t="s">
        <v>615</v>
      </c>
      <c r="E221" s="244" t="s">
        <v>2174</v>
      </c>
      <c r="F221" s="245" t="s">
        <v>2175</v>
      </c>
      <c r="G221" s="246" t="s">
        <v>289</v>
      </c>
      <c r="H221" s="247">
        <v>5</v>
      </c>
      <c r="I221" s="248">
        <v>40.840000000000003</v>
      </c>
      <c r="J221" s="248">
        <f t="shared" si="30"/>
        <v>204.2</v>
      </c>
      <c r="K221" s="249"/>
      <c r="L221" s="250"/>
      <c r="M221" s="251" t="s">
        <v>1</v>
      </c>
      <c r="N221" s="252" t="s">
        <v>39</v>
      </c>
      <c r="O221" s="205">
        <v>0</v>
      </c>
      <c r="P221" s="205">
        <f t="shared" si="31"/>
        <v>0</v>
      </c>
      <c r="Q221" s="205">
        <v>0</v>
      </c>
      <c r="R221" s="205">
        <f t="shared" si="32"/>
        <v>0</v>
      </c>
      <c r="S221" s="205">
        <v>0</v>
      </c>
      <c r="T221" s="206">
        <f t="shared" si="3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07" t="s">
        <v>1230</v>
      </c>
      <c r="AT221" s="207" t="s">
        <v>615</v>
      </c>
      <c r="AU221" s="207" t="s">
        <v>94</v>
      </c>
      <c r="AY221" s="17" t="s">
        <v>165</v>
      </c>
      <c r="BE221" s="208">
        <f t="shared" si="34"/>
        <v>0</v>
      </c>
      <c r="BF221" s="208">
        <f t="shared" si="35"/>
        <v>204.2</v>
      </c>
      <c r="BG221" s="208">
        <f t="shared" si="36"/>
        <v>0</v>
      </c>
      <c r="BH221" s="208">
        <f t="shared" si="37"/>
        <v>0</v>
      </c>
      <c r="BI221" s="208">
        <f t="shared" si="38"/>
        <v>0</v>
      </c>
      <c r="BJ221" s="17" t="s">
        <v>94</v>
      </c>
      <c r="BK221" s="208">
        <f t="shared" si="39"/>
        <v>204.2</v>
      </c>
      <c r="BL221" s="17" t="s">
        <v>1230</v>
      </c>
      <c r="BM221" s="207" t="s">
        <v>1456</v>
      </c>
    </row>
    <row r="222" spans="1:65" s="2" customFormat="1" ht="37.9" customHeight="1">
      <c r="A222" s="31"/>
      <c r="B222" s="32"/>
      <c r="C222" s="243" t="s">
        <v>1046</v>
      </c>
      <c r="D222" s="243" t="s">
        <v>615</v>
      </c>
      <c r="E222" s="244" t="s">
        <v>2176</v>
      </c>
      <c r="F222" s="245" t="s">
        <v>2177</v>
      </c>
      <c r="G222" s="246" t="s">
        <v>289</v>
      </c>
      <c r="H222" s="247">
        <v>8</v>
      </c>
      <c r="I222" s="248">
        <v>47.12</v>
      </c>
      <c r="J222" s="248">
        <f t="shared" si="30"/>
        <v>376.96</v>
      </c>
      <c r="K222" s="249"/>
      <c r="L222" s="250"/>
      <c r="M222" s="251" t="s">
        <v>1</v>
      </c>
      <c r="N222" s="252" t="s">
        <v>39</v>
      </c>
      <c r="O222" s="205">
        <v>0</v>
      </c>
      <c r="P222" s="205">
        <f t="shared" si="31"/>
        <v>0</v>
      </c>
      <c r="Q222" s="205">
        <v>0</v>
      </c>
      <c r="R222" s="205">
        <f t="shared" si="32"/>
        <v>0</v>
      </c>
      <c r="S222" s="205">
        <v>0</v>
      </c>
      <c r="T222" s="206">
        <f t="shared" si="3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7" t="s">
        <v>1230</v>
      </c>
      <c r="AT222" s="207" t="s">
        <v>615</v>
      </c>
      <c r="AU222" s="207" t="s">
        <v>94</v>
      </c>
      <c r="AY222" s="17" t="s">
        <v>165</v>
      </c>
      <c r="BE222" s="208">
        <f t="shared" si="34"/>
        <v>0</v>
      </c>
      <c r="BF222" s="208">
        <f t="shared" si="35"/>
        <v>376.96</v>
      </c>
      <c r="BG222" s="208">
        <f t="shared" si="36"/>
        <v>0</v>
      </c>
      <c r="BH222" s="208">
        <f t="shared" si="37"/>
        <v>0</v>
      </c>
      <c r="BI222" s="208">
        <f t="shared" si="38"/>
        <v>0</v>
      </c>
      <c r="BJ222" s="17" t="s">
        <v>94</v>
      </c>
      <c r="BK222" s="208">
        <f t="shared" si="39"/>
        <v>376.96</v>
      </c>
      <c r="BL222" s="17" t="s">
        <v>1230</v>
      </c>
      <c r="BM222" s="207" t="s">
        <v>1466</v>
      </c>
    </row>
    <row r="223" spans="1:65" s="2" customFormat="1" ht="37.9" customHeight="1">
      <c r="A223" s="31"/>
      <c r="B223" s="32"/>
      <c r="C223" s="243" t="s">
        <v>1050</v>
      </c>
      <c r="D223" s="243" t="s">
        <v>615</v>
      </c>
      <c r="E223" s="244" t="s">
        <v>2178</v>
      </c>
      <c r="F223" s="245" t="s">
        <v>2179</v>
      </c>
      <c r="G223" s="246" t="s">
        <v>289</v>
      </c>
      <c r="H223" s="247">
        <v>1</v>
      </c>
      <c r="I223" s="248">
        <v>58.32</v>
      </c>
      <c r="J223" s="248">
        <f t="shared" si="30"/>
        <v>58.32</v>
      </c>
      <c r="K223" s="249"/>
      <c r="L223" s="250"/>
      <c r="M223" s="251" t="s">
        <v>1</v>
      </c>
      <c r="N223" s="252" t="s">
        <v>39</v>
      </c>
      <c r="O223" s="205">
        <v>0</v>
      </c>
      <c r="P223" s="205">
        <f t="shared" si="31"/>
        <v>0</v>
      </c>
      <c r="Q223" s="205">
        <v>0</v>
      </c>
      <c r="R223" s="205">
        <f t="shared" si="32"/>
        <v>0</v>
      </c>
      <c r="S223" s="205">
        <v>0</v>
      </c>
      <c r="T223" s="206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7" t="s">
        <v>1230</v>
      </c>
      <c r="AT223" s="207" t="s">
        <v>615</v>
      </c>
      <c r="AU223" s="207" t="s">
        <v>94</v>
      </c>
      <c r="AY223" s="17" t="s">
        <v>165</v>
      </c>
      <c r="BE223" s="208">
        <f t="shared" si="34"/>
        <v>0</v>
      </c>
      <c r="BF223" s="208">
        <f t="shared" si="35"/>
        <v>58.32</v>
      </c>
      <c r="BG223" s="208">
        <f t="shared" si="36"/>
        <v>0</v>
      </c>
      <c r="BH223" s="208">
        <f t="shared" si="37"/>
        <v>0</v>
      </c>
      <c r="BI223" s="208">
        <f t="shared" si="38"/>
        <v>0</v>
      </c>
      <c r="BJ223" s="17" t="s">
        <v>94</v>
      </c>
      <c r="BK223" s="208">
        <f t="shared" si="39"/>
        <v>58.32</v>
      </c>
      <c r="BL223" s="17" t="s">
        <v>1230</v>
      </c>
      <c r="BM223" s="207" t="s">
        <v>1476</v>
      </c>
    </row>
    <row r="224" spans="1:65" s="2" customFormat="1" ht="24.2" customHeight="1">
      <c r="A224" s="31"/>
      <c r="B224" s="32"/>
      <c r="C224" s="243" t="s">
        <v>1055</v>
      </c>
      <c r="D224" s="243" t="s">
        <v>615</v>
      </c>
      <c r="E224" s="244" t="s">
        <v>2180</v>
      </c>
      <c r="F224" s="245" t="s">
        <v>2181</v>
      </c>
      <c r="G224" s="246" t="s">
        <v>289</v>
      </c>
      <c r="H224" s="247">
        <v>15</v>
      </c>
      <c r="I224" s="248">
        <v>1.24</v>
      </c>
      <c r="J224" s="248">
        <f t="shared" si="30"/>
        <v>18.600000000000001</v>
      </c>
      <c r="K224" s="249"/>
      <c r="L224" s="250"/>
      <c r="M224" s="251" t="s">
        <v>1</v>
      </c>
      <c r="N224" s="252" t="s">
        <v>39</v>
      </c>
      <c r="O224" s="205">
        <v>0</v>
      </c>
      <c r="P224" s="205">
        <f t="shared" si="31"/>
        <v>0</v>
      </c>
      <c r="Q224" s="205">
        <v>0</v>
      </c>
      <c r="R224" s="205">
        <f t="shared" si="32"/>
        <v>0</v>
      </c>
      <c r="S224" s="205">
        <v>0</v>
      </c>
      <c r="T224" s="206">
        <f t="shared" si="3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7" t="s">
        <v>1230</v>
      </c>
      <c r="AT224" s="207" t="s">
        <v>615</v>
      </c>
      <c r="AU224" s="207" t="s">
        <v>94</v>
      </c>
      <c r="AY224" s="17" t="s">
        <v>165</v>
      </c>
      <c r="BE224" s="208">
        <f t="shared" si="34"/>
        <v>0</v>
      </c>
      <c r="BF224" s="208">
        <f t="shared" si="35"/>
        <v>18.600000000000001</v>
      </c>
      <c r="BG224" s="208">
        <f t="shared" si="36"/>
        <v>0</v>
      </c>
      <c r="BH224" s="208">
        <f t="shared" si="37"/>
        <v>0</v>
      </c>
      <c r="BI224" s="208">
        <f t="shared" si="38"/>
        <v>0</v>
      </c>
      <c r="BJ224" s="17" t="s">
        <v>94</v>
      </c>
      <c r="BK224" s="208">
        <f t="shared" si="39"/>
        <v>18.600000000000001</v>
      </c>
      <c r="BL224" s="17" t="s">
        <v>1230</v>
      </c>
      <c r="BM224" s="207" t="s">
        <v>1484</v>
      </c>
    </row>
    <row r="225" spans="1:65" s="2" customFormat="1" ht="21.75" customHeight="1">
      <c r="A225" s="31"/>
      <c r="B225" s="32"/>
      <c r="C225" s="196" t="s">
        <v>1060</v>
      </c>
      <c r="D225" s="196" t="s">
        <v>167</v>
      </c>
      <c r="E225" s="197" t="s">
        <v>2182</v>
      </c>
      <c r="F225" s="198" t="s">
        <v>2183</v>
      </c>
      <c r="G225" s="199" t="s">
        <v>289</v>
      </c>
      <c r="H225" s="200">
        <v>40</v>
      </c>
      <c r="I225" s="201">
        <v>6.86</v>
      </c>
      <c r="J225" s="201">
        <f t="shared" si="30"/>
        <v>274.39999999999998</v>
      </c>
      <c r="K225" s="202"/>
      <c r="L225" s="36"/>
      <c r="M225" s="203" t="s">
        <v>1</v>
      </c>
      <c r="N225" s="204" t="s">
        <v>39</v>
      </c>
      <c r="O225" s="205">
        <v>0</v>
      </c>
      <c r="P225" s="205">
        <f t="shared" si="31"/>
        <v>0</v>
      </c>
      <c r="Q225" s="205">
        <v>0</v>
      </c>
      <c r="R225" s="205">
        <f t="shared" si="32"/>
        <v>0</v>
      </c>
      <c r="S225" s="205">
        <v>0</v>
      </c>
      <c r="T225" s="206">
        <f t="shared" si="3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07" t="s">
        <v>530</v>
      </c>
      <c r="AT225" s="207" t="s">
        <v>167</v>
      </c>
      <c r="AU225" s="207" t="s">
        <v>94</v>
      </c>
      <c r="AY225" s="17" t="s">
        <v>165</v>
      </c>
      <c r="BE225" s="208">
        <f t="shared" si="34"/>
        <v>0</v>
      </c>
      <c r="BF225" s="208">
        <f t="shared" si="35"/>
        <v>274.39999999999998</v>
      </c>
      <c r="BG225" s="208">
        <f t="shared" si="36"/>
        <v>0</v>
      </c>
      <c r="BH225" s="208">
        <f t="shared" si="37"/>
        <v>0</v>
      </c>
      <c r="BI225" s="208">
        <f t="shared" si="38"/>
        <v>0</v>
      </c>
      <c r="BJ225" s="17" t="s">
        <v>94</v>
      </c>
      <c r="BK225" s="208">
        <f t="shared" si="39"/>
        <v>274.39999999999998</v>
      </c>
      <c r="BL225" s="17" t="s">
        <v>530</v>
      </c>
      <c r="BM225" s="207" t="s">
        <v>1495</v>
      </c>
    </row>
    <row r="226" spans="1:65" s="2" customFormat="1" ht="21.75" customHeight="1">
      <c r="A226" s="31"/>
      <c r="B226" s="32"/>
      <c r="C226" s="196" t="s">
        <v>1064</v>
      </c>
      <c r="D226" s="196" t="s">
        <v>167</v>
      </c>
      <c r="E226" s="197" t="s">
        <v>2184</v>
      </c>
      <c r="F226" s="198" t="s">
        <v>2185</v>
      </c>
      <c r="G226" s="199" t="s">
        <v>289</v>
      </c>
      <c r="H226" s="200">
        <v>15</v>
      </c>
      <c r="I226" s="201">
        <v>7.64</v>
      </c>
      <c r="J226" s="201">
        <f t="shared" si="30"/>
        <v>114.6</v>
      </c>
      <c r="K226" s="202"/>
      <c r="L226" s="36"/>
      <c r="M226" s="203" t="s">
        <v>1</v>
      </c>
      <c r="N226" s="204" t="s">
        <v>39</v>
      </c>
      <c r="O226" s="205">
        <v>0</v>
      </c>
      <c r="P226" s="205">
        <f t="shared" si="31"/>
        <v>0</v>
      </c>
      <c r="Q226" s="205">
        <v>0</v>
      </c>
      <c r="R226" s="205">
        <f t="shared" si="32"/>
        <v>0</v>
      </c>
      <c r="S226" s="205">
        <v>0</v>
      </c>
      <c r="T226" s="206">
        <f t="shared" si="3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07" t="s">
        <v>530</v>
      </c>
      <c r="AT226" s="207" t="s">
        <v>167</v>
      </c>
      <c r="AU226" s="207" t="s">
        <v>94</v>
      </c>
      <c r="AY226" s="17" t="s">
        <v>165</v>
      </c>
      <c r="BE226" s="208">
        <f t="shared" si="34"/>
        <v>0</v>
      </c>
      <c r="BF226" s="208">
        <f t="shared" si="35"/>
        <v>114.6</v>
      </c>
      <c r="BG226" s="208">
        <f t="shared" si="36"/>
        <v>0</v>
      </c>
      <c r="BH226" s="208">
        <f t="shared" si="37"/>
        <v>0</v>
      </c>
      <c r="BI226" s="208">
        <f t="shared" si="38"/>
        <v>0</v>
      </c>
      <c r="BJ226" s="17" t="s">
        <v>94</v>
      </c>
      <c r="BK226" s="208">
        <f t="shared" si="39"/>
        <v>114.6</v>
      </c>
      <c r="BL226" s="17" t="s">
        <v>530</v>
      </c>
      <c r="BM226" s="207" t="s">
        <v>1507</v>
      </c>
    </row>
    <row r="227" spans="1:65" s="2" customFormat="1" ht="21.75" customHeight="1">
      <c r="A227" s="31"/>
      <c r="B227" s="32"/>
      <c r="C227" s="196" t="s">
        <v>1068</v>
      </c>
      <c r="D227" s="196" t="s">
        <v>167</v>
      </c>
      <c r="E227" s="197" t="s">
        <v>2186</v>
      </c>
      <c r="F227" s="198" t="s">
        <v>2187</v>
      </c>
      <c r="G227" s="199" t="s">
        <v>289</v>
      </c>
      <c r="H227" s="200">
        <v>53</v>
      </c>
      <c r="I227" s="201">
        <v>9.01</v>
      </c>
      <c r="J227" s="201">
        <f t="shared" si="30"/>
        <v>477.53</v>
      </c>
      <c r="K227" s="202"/>
      <c r="L227" s="36"/>
      <c r="M227" s="203" t="s">
        <v>1</v>
      </c>
      <c r="N227" s="204" t="s">
        <v>39</v>
      </c>
      <c r="O227" s="205">
        <v>0</v>
      </c>
      <c r="P227" s="205">
        <f t="shared" si="31"/>
        <v>0</v>
      </c>
      <c r="Q227" s="205">
        <v>0</v>
      </c>
      <c r="R227" s="205">
        <f t="shared" si="32"/>
        <v>0</v>
      </c>
      <c r="S227" s="205">
        <v>0</v>
      </c>
      <c r="T227" s="206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07" t="s">
        <v>530</v>
      </c>
      <c r="AT227" s="207" t="s">
        <v>167</v>
      </c>
      <c r="AU227" s="207" t="s">
        <v>94</v>
      </c>
      <c r="AY227" s="17" t="s">
        <v>165</v>
      </c>
      <c r="BE227" s="208">
        <f t="shared" si="34"/>
        <v>0</v>
      </c>
      <c r="BF227" s="208">
        <f t="shared" si="35"/>
        <v>477.53</v>
      </c>
      <c r="BG227" s="208">
        <f t="shared" si="36"/>
        <v>0</v>
      </c>
      <c r="BH227" s="208">
        <f t="shared" si="37"/>
        <v>0</v>
      </c>
      <c r="BI227" s="208">
        <f t="shared" si="38"/>
        <v>0</v>
      </c>
      <c r="BJ227" s="17" t="s">
        <v>94</v>
      </c>
      <c r="BK227" s="208">
        <f t="shared" si="39"/>
        <v>477.53</v>
      </c>
      <c r="BL227" s="17" t="s">
        <v>530</v>
      </c>
      <c r="BM227" s="207" t="s">
        <v>1517</v>
      </c>
    </row>
    <row r="228" spans="1:65" s="2" customFormat="1" ht="16.5" customHeight="1">
      <c r="A228" s="31"/>
      <c r="B228" s="32"/>
      <c r="C228" s="196" t="s">
        <v>1072</v>
      </c>
      <c r="D228" s="196" t="s">
        <v>167</v>
      </c>
      <c r="E228" s="197" t="s">
        <v>2188</v>
      </c>
      <c r="F228" s="198" t="s">
        <v>2189</v>
      </c>
      <c r="G228" s="199" t="s">
        <v>289</v>
      </c>
      <c r="H228" s="200">
        <v>55</v>
      </c>
      <c r="I228" s="201">
        <v>12.35</v>
      </c>
      <c r="J228" s="201">
        <f t="shared" si="30"/>
        <v>679.25</v>
      </c>
      <c r="K228" s="202"/>
      <c r="L228" s="36"/>
      <c r="M228" s="203" t="s">
        <v>1</v>
      </c>
      <c r="N228" s="204" t="s">
        <v>39</v>
      </c>
      <c r="O228" s="205">
        <v>0</v>
      </c>
      <c r="P228" s="205">
        <f t="shared" si="31"/>
        <v>0</v>
      </c>
      <c r="Q228" s="205">
        <v>0</v>
      </c>
      <c r="R228" s="205">
        <f t="shared" si="32"/>
        <v>0</v>
      </c>
      <c r="S228" s="205">
        <v>0</v>
      </c>
      <c r="T228" s="206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7" t="s">
        <v>530</v>
      </c>
      <c r="AT228" s="207" t="s">
        <v>167</v>
      </c>
      <c r="AU228" s="207" t="s">
        <v>94</v>
      </c>
      <c r="AY228" s="17" t="s">
        <v>165</v>
      </c>
      <c r="BE228" s="208">
        <f t="shared" si="34"/>
        <v>0</v>
      </c>
      <c r="BF228" s="208">
        <f t="shared" si="35"/>
        <v>679.25</v>
      </c>
      <c r="BG228" s="208">
        <f t="shared" si="36"/>
        <v>0</v>
      </c>
      <c r="BH228" s="208">
        <f t="shared" si="37"/>
        <v>0</v>
      </c>
      <c r="BI228" s="208">
        <f t="shared" si="38"/>
        <v>0</v>
      </c>
      <c r="BJ228" s="17" t="s">
        <v>94</v>
      </c>
      <c r="BK228" s="208">
        <f t="shared" si="39"/>
        <v>679.25</v>
      </c>
      <c r="BL228" s="17" t="s">
        <v>530</v>
      </c>
      <c r="BM228" s="207" t="s">
        <v>1527</v>
      </c>
    </row>
    <row r="229" spans="1:65" s="2" customFormat="1" ht="16.5" customHeight="1">
      <c r="A229" s="31"/>
      <c r="B229" s="32"/>
      <c r="C229" s="196" t="s">
        <v>1080</v>
      </c>
      <c r="D229" s="196" t="s">
        <v>167</v>
      </c>
      <c r="E229" s="197" t="s">
        <v>2190</v>
      </c>
      <c r="F229" s="198" t="s">
        <v>2191</v>
      </c>
      <c r="G229" s="199" t="s">
        <v>289</v>
      </c>
      <c r="H229" s="200">
        <v>5</v>
      </c>
      <c r="I229" s="201">
        <v>15.29</v>
      </c>
      <c r="J229" s="201">
        <f t="shared" si="30"/>
        <v>76.45</v>
      </c>
      <c r="K229" s="202"/>
      <c r="L229" s="36"/>
      <c r="M229" s="203" t="s">
        <v>1</v>
      </c>
      <c r="N229" s="204" t="s">
        <v>39</v>
      </c>
      <c r="O229" s="205">
        <v>0</v>
      </c>
      <c r="P229" s="205">
        <f t="shared" si="31"/>
        <v>0</v>
      </c>
      <c r="Q229" s="205">
        <v>0</v>
      </c>
      <c r="R229" s="205">
        <f t="shared" si="32"/>
        <v>0</v>
      </c>
      <c r="S229" s="205">
        <v>0</v>
      </c>
      <c r="T229" s="206">
        <f t="shared" si="3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07" t="s">
        <v>530</v>
      </c>
      <c r="AT229" s="207" t="s">
        <v>167</v>
      </c>
      <c r="AU229" s="207" t="s">
        <v>94</v>
      </c>
      <c r="AY229" s="17" t="s">
        <v>165</v>
      </c>
      <c r="BE229" s="208">
        <f t="shared" si="34"/>
        <v>0</v>
      </c>
      <c r="BF229" s="208">
        <f t="shared" si="35"/>
        <v>76.45</v>
      </c>
      <c r="BG229" s="208">
        <f t="shared" si="36"/>
        <v>0</v>
      </c>
      <c r="BH229" s="208">
        <f t="shared" si="37"/>
        <v>0</v>
      </c>
      <c r="BI229" s="208">
        <f t="shared" si="38"/>
        <v>0</v>
      </c>
      <c r="BJ229" s="17" t="s">
        <v>94</v>
      </c>
      <c r="BK229" s="208">
        <f t="shared" si="39"/>
        <v>76.45</v>
      </c>
      <c r="BL229" s="17" t="s">
        <v>530</v>
      </c>
      <c r="BM229" s="207" t="s">
        <v>1539</v>
      </c>
    </row>
    <row r="230" spans="1:65" s="2" customFormat="1" ht="21.75" customHeight="1">
      <c r="A230" s="31"/>
      <c r="B230" s="32"/>
      <c r="C230" s="196" t="s">
        <v>1085</v>
      </c>
      <c r="D230" s="196" t="s">
        <v>167</v>
      </c>
      <c r="E230" s="197" t="s">
        <v>2192</v>
      </c>
      <c r="F230" s="198" t="s">
        <v>2193</v>
      </c>
      <c r="G230" s="199" t="s">
        <v>289</v>
      </c>
      <c r="H230" s="200">
        <v>3</v>
      </c>
      <c r="I230" s="201">
        <v>23.12</v>
      </c>
      <c r="J230" s="201">
        <f t="shared" si="30"/>
        <v>69.36</v>
      </c>
      <c r="K230" s="202"/>
      <c r="L230" s="36"/>
      <c r="M230" s="203" t="s">
        <v>1</v>
      </c>
      <c r="N230" s="204" t="s">
        <v>39</v>
      </c>
      <c r="O230" s="205">
        <v>0</v>
      </c>
      <c r="P230" s="205">
        <f t="shared" si="31"/>
        <v>0</v>
      </c>
      <c r="Q230" s="205">
        <v>0</v>
      </c>
      <c r="R230" s="205">
        <f t="shared" si="32"/>
        <v>0</v>
      </c>
      <c r="S230" s="205">
        <v>0</v>
      </c>
      <c r="T230" s="206">
        <f t="shared" si="3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07" t="s">
        <v>530</v>
      </c>
      <c r="AT230" s="207" t="s">
        <v>167</v>
      </c>
      <c r="AU230" s="207" t="s">
        <v>94</v>
      </c>
      <c r="AY230" s="17" t="s">
        <v>165</v>
      </c>
      <c r="BE230" s="208">
        <f t="shared" si="34"/>
        <v>0</v>
      </c>
      <c r="BF230" s="208">
        <f t="shared" si="35"/>
        <v>69.36</v>
      </c>
      <c r="BG230" s="208">
        <f t="shared" si="36"/>
        <v>0</v>
      </c>
      <c r="BH230" s="208">
        <f t="shared" si="37"/>
        <v>0</v>
      </c>
      <c r="BI230" s="208">
        <f t="shared" si="38"/>
        <v>0</v>
      </c>
      <c r="BJ230" s="17" t="s">
        <v>94</v>
      </c>
      <c r="BK230" s="208">
        <f t="shared" si="39"/>
        <v>69.36</v>
      </c>
      <c r="BL230" s="17" t="s">
        <v>530</v>
      </c>
      <c r="BM230" s="207" t="s">
        <v>1550</v>
      </c>
    </row>
    <row r="231" spans="1:65" s="2" customFormat="1" ht="24.2" customHeight="1">
      <c r="A231" s="31"/>
      <c r="B231" s="32"/>
      <c r="C231" s="243" t="s">
        <v>954</v>
      </c>
      <c r="D231" s="243" t="s">
        <v>615</v>
      </c>
      <c r="E231" s="244" t="s">
        <v>2194</v>
      </c>
      <c r="F231" s="245" t="s">
        <v>2195</v>
      </c>
      <c r="G231" s="246" t="s">
        <v>289</v>
      </c>
      <c r="H231" s="247">
        <v>3</v>
      </c>
      <c r="I231" s="248">
        <v>5.13</v>
      </c>
      <c r="J231" s="248">
        <f t="shared" si="30"/>
        <v>15.39</v>
      </c>
      <c r="K231" s="249"/>
      <c r="L231" s="250"/>
      <c r="M231" s="251" t="s">
        <v>1</v>
      </c>
      <c r="N231" s="252" t="s">
        <v>39</v>
      </c>
      <c r="O231" s="205">
        <v>0</v>
      </c>
      <c r="P231" s="205">
        <f t="shared" si="31"/>
        <v>0</v>
      </c>
      <c r="Q231" s="205">
        <v>0</v>
      </c>
      <c r="R231" s="205">
        <f t="shared" si="32"/>
        <v>0</v>
      </c>
      <c r="S231" s="205">
        <v>0</v>
      </c>
      <c r="T231" s="206">
        <f t="shared" si="3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07" t="s">
        <v>1230</v>
      </c>
      <c r="AT231" s="207" t="s">
        <v>615</v>
      </c>
      <c r="AU231" s="207" t="s">
        <v>94</v>
      </c>
      <c r="AY231" s="17" t="s">
        <v>165</v>
      </c>
      <c r="BE231" s="208">
        <f t="shared" si="34"/>
        <v>0</v>
      </c>
      <c r="BF231" s="208">
        <f t="shared" si="35"/>
        <v>15.39</v>
      </c>
      <c r="BG231" s="208">
        <f t="shared" si="36"/>
        <v>0</v>
      </c>
      <c r="BH231" s="208">
        <f t="shared" si="37"/>
        <v>0</v>
      </c>
      <c r="BI231" s="208">
        <f t="shared" si="38"/>
        <v>0</v>
      </c>
      <c r="BJ231" s="17" t="s">
        <v>94</v>
      </c>
      <c r="BK231" s="208">
        <f t="shared" si="39"/>
        <v>15.39</v>
      </c>
      <c r="BL231" s="17" t="s">
        <v>1230</v>
      </c>
      <c r="BM231" s="207" t="s">
        <v>1564</v>
      </c>
    </row>
    <row r="232" spans="1:65" s="2" customFormat="1" ht="24.2" customHeight="1">
      <c r="A232" s="31"/>
      <c r="B232" s="32"/>
      <c r="C232" s="243" t="s">
        <v>1093</v>
      </c>
      <c r="D232" s="243" t="s">
        <v>615</v>
      </c>
      <c r="E232" s="244" t="s">
        <v>2196</v>
      </c>
      <c r="F232" s="245" t="s">
        <v>2197</v>
      </c>
      <c r="G232" s="246" t="s">
        <v>289</v>
      </c>
      <c r="H232" s="247">
        <v>3</v>
      </c>
      <c r="I232" s="248">
        <v>30.02</v>
      </c>
      <c r="J232" s="248">
        <f t="shared" si="30"/>
        <v>90.06</v>
      </c>
      <c r="K232" s="249"/>
      <c r="L232" s="250"/>
      <c r="M232" s="251" t="s">
        <v>1</v>
      </c>
      <c r="N232" s="252" t="s">
        <v>39</v>
      </c>
      <c r="O232" s="205">
        <v>0</v>
      </c>
      <c r="P232" s="205">
        <f t="shared" si="31"/>
        <v>0</v>
      </c>
      <c r="Q232" s="205">
        <v>0</v>
      </c>
      <c r="R232" s="205">
        <f t="shared" si="32"/>
        <v>0</v>
      </c>
      <c r="S232" s="205">
        <v>0</v>
      </c>
      <c r="T232" s="206">
        <f t="shared" si="3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07" t="s">
        <v>1230</v>
      </c>
      <c r="AT232" s="207" t="s">
        <v>615</v>
      </c>
      <c r="AU232" s="207" t="s">
        <v>94</v>
      </c>
      <c r="AY232" s="17" t="s">
        <v>165</v>
      </c>
      <c r="BE232" s="208">
        <f t="shared" si="34"/>
        <v>0</v>
      </c>
      <c r="BF232" s="208">
        <f t="shared" si="35"/>
        <v>90.06</v>
      </c>
      <c r="BG232" s="208">
        <f t="shared" si="36"/>
        <v>0</v>
      </c>
      <c r="BH232" s="208">
        <f t="shared" si="37"/>
        <v>0</v>
      </c>
      <c r="BI232" s="208">
        <f t="shared" si="38"/>
        <v>0</v>
      </c>
      <c r="BJ232" s="17" t="s">
        <v>94</v>
      </c>
      <c r="BK232" s="208">
        <f t="shared" si="39"/>
        <v>90.06</v>
      </c>
      <c r="BL232" s="17" t="s">
        <v>1230</v>
      </c>
      <c r="BM232" s="207" t="s">
        <v>1574</v>
      </c>
    </row>
    <row r="233" spans="1:65" s="2" customFormat="1" ht="24.2" customHeight="1">
      <c r="A233" s="31"/>
      <c r="B233" s="32"/>
      <c r="C233" s="196" t="s">
        <v>1099</v>
      </c>
      <c r="D233" s="196" t="s">
        <v>167</v>
      </c>
      <c r="E233" s="197" t="s">
        <v>2198</v>
      </c>
      <c r="F233" s="198" t="s">
        <v>2199</v>
      </c>
      <c r="G233" s="199" t="s">
        <v>289</v>
      </c>
      <c r="H233" s="200">
        <v>30</v>
      </c>
      <c r="I233" s="201">
        <v>5.62</v>
      </c>
      <c r="J233" s="201">
        <f t="shared" si="30"/>
        <v>168.6</v>
      </c>
      <c r="K233" s="202"/>
      <c r="L233" s="36"/>
      <c r="M233" s="203" t="s">
        <v>1</v>
      </c>
      <c r="N233" s="204" t="s">
        <v>39</v>
      </c>
      <c r="O233" s="205">
        <v>0</v>
      </c>
      <c r="P233" s="205">
        <f t="shared" si="31"/>
        <v>0</v>
      </c>
      <c r="Q233" s="205">
        <v>0</v>
      </c>
      <c r="R233" s="205">
        <f t="shared" si="32"/>
        <v>0</v>
      </c>
      <c r="S233" s="205">
        <v>0</v>
      </c>
      <c r="T233" s="206">
        <f t="shared" si="3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07" t="s">
        <v>530</v>
      </c>
      <c r="AT233" s="207" t="s">
        <v>167</v>
      </c>
      <c r="AU233" s="207" t="s">
        <v>94</v>
      </c>
      <c r="AY233" s="17" t="s">
        <v>165</v>
      </c>
      <c r="BE233" s="208">
        <f t="shared" si="34"/>
        <v>0</v>
      </c>
      <c r="BF233" s="208">
        <f t="shared" si="35"/>
        <v>168.6</v>
      </c>
      <c r="BG233" s="208">
        <f t="shared" si="36"/>
        <v>0</v>
      </c>
      <c r="BH233" s="208">
        <f t="shared" si="37"/>
        <v>0</v>
      </c>
      <c r="BI233" s="208">
        <f t="shared" si="38"/>
        <v>0</v>
      </c>
      <c r="BJ233" s="17" t="s">
        <v>94</v>
      </c>
      <c r="BK233" s="208">
        <f t="shared" si="39"/>
        <v>168.6</v>
      </c>
      <c r="BL233" s="17" t="s">
        <v>530</v>
      </c>
      <c r="BM233" s="207" t="s">
        <v>1582</v>
      </c>
    </row>
    <row r="234" spans="1:65" s="2" customFormat="1" ht="21.75" customHeight="1">
      <c r="A234" s="31"/>
      <c r="B234" s="32"/>
      <c r="C234" s="243" t="s">
        <v>1106</v>
      </c>
      <c r="D234" s="243" t="s">
        <v>615</v>
      </c>
      <c r="E234" s="244" t="s">
        <v>2200</v>
      </c>
      <c r="F234" s="245" t="s">
        <v>2201</v>
      </c>
      <c r="G234" s="246" t="s">
        <v>289</v>
      </c>
      <c r="H234" s="247">
        <v>30</v>
      </c>
      <c r="I234" s="248">
        <v>0.76</v>
      </c>
      <c r="J234" s="248">
        <f t="shared" si="30"/>
        <v>22.8</v>
      </c>
      <c r="K234" s="249"/>
      <c r="L234" s="250"/>
      <c r="M234" s="251" t="s">
        <v>1</v>
      </c>
      <c r="N234" s="252" t="s">
        <v>39</v>
      </c>
      <c r="O234" s="205">
        <v>0</v>
      </c>
      <c r="P234" s="205">
        <f t="shared" si="31"/>
        <v>0</v>
      </c>
      <c r="Q234" s="205">
        <v>0</v>
      </c>
      <c r="R234" s="205">
        <f t="shared" si="32"/>
        <v>0</v>
      </c>
      <c r="S234" s="205">
        <v>0</v>
      </c>
      <c r="T234" s="206">
        <f t="shared" si="3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207" t="s">
        <v>1230</v>
      </c>
      <c r="AT234" s="207" t="s">
        <v>615</v>
      </c>
      <c r="AU234" s="207" t="s">
        <v>94</v>
      </c>
      <c r="AY234" s="17" t="s">
        <v>165</v>
      </c>
      <c r="BE234" s="208">
        <f t="shared" si="34"/>
        <v>0</v>
      </c>
      <c r="BF234" s="208">
        <f t="shared" si="35"/>
        <v>22.8</v>
      </c>
      <c r="BG234" s="208">
        <f t="shared" si="36"/>
        <v>0</v>
      </c>
      <c r="BH234" s="208">
        <f t="shared" si="37"/>
        <v>0</v>
      </c>
      <c r="BI234" s="208">
        <f t="shared" si="38"/>
        <v>0</v>
      </c>
      <c r="BJ234" s="17" t="s">
        <v>94</v>
      </c>
      <c r="BK234" s="208">
        <f t="shared" si="39"/>
        <v>22.8</v>
      </c>
      <c r="BL234" s="17" t="s">
        <v>1230</v>
      </c>
      <c r="BM234" s="207" t="s">
        <v>1591</v>
      </c>
    </row>
    <row r="235" spans="1:65" s="2" customFormat="1" ht="24.2" customHeight="1">
      <c r="A235" s="31"/>
      <c r="B235" s="32"/>
      <c r="C235" s="243" t="s">
        <v>1110</v>
      </c>
      <c r="D235" s="243" t="s">
        <v>615</v>
      </c>
      <c r="E235" s="244" t="s">
        <v>2202</v>
      </c>
      <c r="F235" s="245" t="s">
        <v>2203</v>
      </c>
      <c r="G235" s="246" t="s">
        <v>289</v>
      </c>
      <c r="H235" s="247">
        <v>30</v>
      </c>
      <c r="I235" s="248">
        <v>0.7</v>
      </c>
      <c r="J235" s="248">
        <f t="shared" si="30"/>
        <v>21</v>
      </c>
      <c r="K235" s="249"/>
      <c r="L235" s="250"/>
      <c r="M235" s="251" t="s">
        <v>1</v>
      </c>
      <c r="N235" s="252" t="s">
        <v>39</v>
      </c>
      <c r="O235" s="205">
        <v>0</v>
      </c>
      <c r="P235" s="205">
        <f t="shared" si="31"/>
        <v>0</v>
      </c>
      <c r="Q235" s="205">
        <v>0</v>
      </c>
      <c r="R235" s="205">
        <f t="shared" si="32"/>
        <v>0</v>
      </c>
      <c r="S235" s="205">
        <v>0</v>
      </c>
      <c r="T235" s="206">
        <f t="shared" si="3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07" t="s">
        <v>1230</v>
      </c>
      <c r="AT235" s="207" t="s">
        <v>615</v>
      </c>
      <c r="AU235" s="207" t="s">
        <v>94</v>
      </c>
      <c r="AY235" s="17" t="s">
        <v>165</v>
      </c>
      <c r="BE235" s="208">
        <f t="shared" si="34"/>
        <v>0</v>
      </c>
      <c r="BF235" s="208">
        <f t="shared" si="35"/>
        <v>21</v>
      </c>
      <c r="BG235" s="208">
        <f t="shared" si="36"/>
        <v>0</v>
      </c>
      <c r="BH235" s="208">
        <f t="shared" si="37"/>
        <v>0</v>
      </c>
      <c r="BI235" s="208">
        <f t="shared" si="38"/>
        <v>0</v>
      </c>
      <c r="BJ235" s="17" t="s">
        <v>94</v>
      </c>
      <c r="BK235" s="208">
        <f t="shared" si="39"/>
        <v>21</v>
      </c>
      <c r="BL235" s="17" t="s">
        <v>1230</v>
      </c>
      <c r="BM235" s="207" t="s">
        <v>1600</v>
      </c>
    </row>
    <row r="236" spans="1:65" s="2" customFormat="1" ht="16.5" customHeight="1">
      <c r="A236" s="31"/>
      <c r="B236" s="32"/>
      <c r="C236" s="196" t="s">
        <v>1113</v>
      </c>
      <c r="D236" s="196" t="s">
        <v>167</v>
      </c>
      <c r="E236" s="197" t="s">
        <v>2204</v>
      </c>
      <c r="F236" s="198" t="s">
        <v>2205</v>
      </c>
      <c r="G236" s="199" t="s">
        <v>289</v>
      </c>
      <c r="H236" s="200">
        <v>168</v>
      </c>
      <c r="I236" s="201">
        <v>0.9</v>
      </c>
      <c r="J236" s="201">
        <f t="shared" si="30"/>
        <v>151.19999999999999</v>
      </c>
      <c r="K236" s="202"/>
      <c r="L236" s="36"/>
      <c r="M236" s="203" t="s">
        <v>1</v>
      </c>
      <c r="N236" s="204" t="s">
        <v>39</v>
      </c>
      <c r="O236" s="205">
        <v>0</v>
      </c>
      <c r="P236" s="205">
        <f t="shared" si="31"/>
        <v>0</v>
      </c>
      <c r="Q236" s="205">
        <v>0</v>
      </c>
      <c r="R236" s="205">
        <f t="shared" si="32"/>
        <v>0</v>
      </c>
      <c r="S236" s="205">
        <v>0</v>
      </c>
      <c r="T236" s="206">
        <f t="shared" si="3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07" t="s">
        <v>530</v>
      </c>
      <c r="AT236" s="207" t="s">
        <v>167</v>
      </c>
      <c r="AU236" s="207" t="s">
        <v>94</v>
      </c>
      <c r="AY236" s="17" t="s">
        <v>165</v>
      </c>
      <c r="BE236" s="208">
        <f t="shared" si="34"/>
        <v>0</v>
      </c>
      <c r="BF236" s="208">
        <f t="shared" si="35"/>
        <v>151.19999999999999</v>
      </c>
      <c r="BG236" s="208">
        <f t="shared" si="36"/>
        <v>0</v>
      </c>
      <c r="BH236" s="208">
        <f t="shared" si="37"/>
        <v>0</v>
      </c>
      <c r="BI236" s="208">
        <f t="shared" si="38"/>
        <v>0</v>
      </c>
      <c r="BJ236" s="17" t="s">
        <v>94</v>
      </c>
      <c r="BK236" s="208">
        <f t="shared" si="39"/>
        <v>151.19999999999999</v>
      </c>
      <c r="BL236" s="17" t="s">
        <v>530</v>
      </c>
      <c r="BM236" s="207" t="s">
        <v>1608</v>
      </c>
    </row>
    <row r="237" spans="1:65" s="2" customFormat="1" ht="24.2" customHeight="1">
      <c r="A237" s="31"/>
      <c r="B237" s="32"/>
      <c r="C237" s="243" t="s">
        <v>1118</v>
      </c>
      <c r="D237" s="243" t="s">
        <v>615</v>
      </c>
      <c r="E237" s="244" t="s">
        <v>2206</v>
      </c>
      <c r="F237" s="245" t="s">
        <v>2207</v>
      </c>
      <c r="G237" s="246" t="s">
        <v>289</v>
      </c>
      <c r="H237" s="247">
        <v>168</v>
      </c>
      <c r="I237" s="248">
        <v>1.35</v>
      </c>
      <c r="J237" s="248">
        <f t="shared" si="30"/>
        <v>226.8</v>
      </c>
      <c r="K237" s="249"/>
      <c r="L237" s="250"/>
      <c r="M237" s="251" t="s">
        <v>1</v>
      </c>
      <c r="N237" s="252" t="s">
        <v>39</v>
      </c>
      <c r="O237" s="205">
        <v>0</v>
      </c>
      <c r="P237" s="205">
        <f t="shared" si="31"/>
        <v>0</v>
      </c>
      <c r="Q237" s="205">
        <v>0</v>
      </c>
      <c r="R237" s="205">
        <f t="shared" si="32"/>
        <v>0</v>
      </c>
      <c r="S237" s="205">
        <v>0</v>
      </c>
      <c r="T237" s="206">
        <f t="shared" si="3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07" t="s">
        <v>1230</v>
      </c>
      <c r="AT237" s="207" t="s">
        <v>615</v>
      </c>
      <c r="AU237" s="207" t="s">
        <v>94</v>
      </c>
      <c r="AY237" s="17" t="s">
        <v>165</v>
      </c>
      <c r="BE237" s="208">
        <f t="shared" si="34"/>
        <v>0</v>
      </c>
      <c r="BF237" s="208">
        <f t="shared" si="35"/>
        <v>226.8</v>
      </c>
      <c r="BG237" s="208">
        <f t="shared" si="36"/>
        <v>0</v>
      </c>
      <c r="BH237" s="208">
        <f t="shared" si="37"/>
        <v>0</v>
      </c>
      <c r="BI237" s="208">
        <f t="shared" si="38"/>
        <v>0</v>
      </c>
      <c r="BJ237" s="17" t="s">
        <v>94</v>
      </c>
      <c r="BK237" s="208">
        <f t="shared" si="39"/>
        <v>226.8</v>
      </c>
      <c r="BL237" s="17" t="s">
        <v>1230</v>
      </c>
      <c r="BM237" s="207" t="s">
        <v>1617</v>
      </c>
    </row>
    <row r="238" spans="1:65" s="2" customFormat="1" ht="21.75" customHeight="1">
      <c r="A238" s="31"/>
      <c r="B238" s="32"/>
      <c r="C238" s="196" t="s">
        <v>1123</v>
      </c>
      <c r="D238" s="196" t="s">
        <v>167</v>
      </c>
      <c r="E238" s="197" t="s">
        <v>2208</v>
      </c>
      <c r="F238" s="198" t="s">
        <v>2209</v>
      </c>
      <c r="G238" s="199" t="s">
        <v>220</v>
      </c>
      <c r="H238" s="200">
        <v>75</v>
      </c>
      <c r="I238" s="201">
        <v>2.29</v>
      </c>
      <c r="J238" s="201">
        <f t="shared" si="30"/>
        <v>171.75</v>
      </c>
      <c r="K238" s="202"/>
      <c r="L238" s="36"/>
      <c r="M238" s="203" t="s">
        <v>1</v>
      </c>
      <c r="N238" s="204" t="s">
        <v>39</v>
      </c>
      <c r="O238" s="205">
        <v>0</v>
      </c>
      <c r="P238" s="205">
        <f t="shared" si="31"/>
        <v>0</v>
      </c>
      <c r="Q238" s="205">
        <v>0</v>
      </c>
      <c r="R238" s="205">
        <f t="shared" si="32"/>
        <v>0</v>
      </c>
      <c r="S238" s="205">
        <v>0</v>
      </c>
      <c r="T238" s="206">
        <f t="shared" si="3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07" t="s">
        <v>530</v>
      </c>
      <c r="AT238" s="207" t="s">
        <v>167</v>
      </c>
      <c r="AU238" s="207" t="s">
        <v>94</v>
      </c>
      <c r="AY238" s="17" t="s">
        <v>165</v>
      </c>
      <c r="BE238" s="208">
        <f t="shared" si="34"/>
        <v>0</v>
      </c>
      <c r="BF238" s="208">
        <f t="shared" si="35"/>
        <v>171.75</v>
      </c>
      <c r="BG238" s="208">
        <f t="shared" si="36"/>
        <v>0</v>
      </c>
      <c r="BH238" s="208">
        <f t="shared" si="37"/>
        <v>0</v>
      </c>
      <c r="BI238" s="208">
        <f t="shared" si="38"/>
        <v>0</v>
      </c>
      <c r="BJ238" s="17" t="s">
        <v>94</v>
      </c>
      <c r="BK238" s="208">
        <f t="shared" si="39"/>
        <v>171.75</v>
      </c>
      <c r="BL238" s="17" t="s">
        <v>530</v>
      </c>
      <c r="BM238" s="207" t="s">
        <v>1627</v>
      </c>
    </row>
    <row r="239" spans="1:65" s="2" customFormat="1" ht="16.5" customHeight="1">
      <c r="A239" s="31"/>
      <c r="B239" s="32"/>
      <c r="C239" s="243" t="s">
        <v>1127</v>
      </c>
      <c r="D239" s="243" t="s">
        <v>615</v>
      </c>
      <c r="E239" s="244" t="s">
        <v>2210</v>
      </c>
      <c r="F239" s="245" t="s">
        <v>2211</v>
      </c>
      <c r="G239" s="246" t="s">
        <v>220</v>
      </c>
      <c r="H239" s="247">
        <v>75</v>
      </c>
      <c r="I239" s="248">
        <v>7.57</v>
      </c>
      <c r="J239" s="248">
        <f t="shared" si="30"/>
        <v>567.75</v>
      </c>
      <c r="K239" s="249"/>
      <c r="L239" s="250"/>
      <c r="M239" s="251" t="s">
        <v>1</v>
      </c>
      <c r="N239" s="252" t="s">
        <v>39</v>
      </c>
      <c r="O239" s="205">
        <v>0</v>
      </c>
      <c r="P239" s="205">
        <f t="shared" si="31"/>
        <v>0</v>
      </c>
      <c r="Q239" s="205">
        <v>0</v>
      </c>
      <c r="R239" s="205">
        <f t="shared" si="32"/>
        <v>0</v>
      </c>
      <c r="S239" s="205">
        <v>0</v>
      </c>
      <c r="T239" s="206">
        <f t="shared" si="3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07" t="s">
        <v>1230</v>
      </c>
      <c r="AT239" s="207" t="s">
        <v>615</v>
      </c>
      <c r="AU239" s="207" t="s">
        <v>94</v>
      </c>
      <c r="AY239" s="17" t="s">
        <v>165</v>
      </c>
      <c r="BE239" s="208">
        <f t="shared" si="34"/>
        <v>0</v>
      </c>
      <c r="BF239" s="208">
        <f t="shared" si="35"/>
        <v>567.75</v>
      </c>
      <c r="BG239" s="208">
        <f t="shared" si="36"/>
        <v>0</v>
      </c>
      <c r="BH239" s="208">
        <f t="shared" si="37"/>
        <v>0</v>
      </c>
      <c r="BI239" s="208">
        <f t="shared" si="38"/>
        <v>0</v>
      </c>
      <c r="BJ239" s="17" t="s">
        <v>94</v>
      </c>
      <c r="BK239" s="208">
        <f t="shared" si="39"/>
        <v>567.75</v>
      </c>
      <c r="BL239" s="17" t="s">
        <v>1230</v>
      </c>
      <c r="BM239" s="207" t="s">
        <v>1637</v>
      </c>
    </row>
    <row r="240" spans="1:65" s="2" customFormat="1" ht="21.75" customHeight="1">
      <c r="A240" s="31"/>
      <c r="B240" s="32"/>
      <c r="C240" s="196" t="s">
        <v>1133</v>
      </c>
      <c r="D240" s="196" t="s">
        <v>167</v>
      </c>
      <c r="E240" s="197" t="s">
        <v>2212</v>
      </c>
      <c r="F240" s="198" t="s">
        <v>2213</v>
      </c>
      <c r="G240" s="199" t="s">
        <v>220</v>
      </c>
      <c r="H240" s="200">
        <v>8</v>
      </c>
      <c r="I240" s="201">
        <v>2.5499999999999998</v>
      </c>
      <c r="J240" s="201">
        <f t="shared" si="30"/>
        <v>20.399999999999999</v>
      </c>
      <c r="K240" s="202"/>
      <c r="L240" s="36"/>
      <c r="M240" s="203" t="s">
        <v>1</v>
      </c>
      <c r="N240" s="204" t="s">
        <v>39</v>
      </c>
      <c r="O240" s="205">
        <v>0</v>
      </c>
      <c r="P240" s="205">
        <f t="shared" si="31"/>
        <v>0</v>
      </c>
      <c r="Q240" s="205">
        <v>0</v>
      </c>
      <c r="R240" s="205">
        <f t="shared" si="32"/>
        <v>0</v>
      </c>
      <c r="S240" s="205">
        <v>0</v>
      </c>
      <c r="T240" s="206">
        <f t="shared" si="3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07" t="s">
        <v>530</v>
      </c>
      <c r="AT240" s="207" t="s">
        <v>167</v>
      </c>
      <c r="AU240" s="207" t="s">
        <v>94</v>
      </c>
      <c r="AY240" s="17" t="s">
        <v>165</v>
      </c>
      <c r="BE240" s="208">
        <f t="shared" si="34"/>
        <v>0</v>
      </c>
      <c r="BF240" s="208">
        <f t="shared" si="35"/>
        <v>20.399999999999999</v>
      </c>
      <c r="BG240" s="208">
        <f t="shared" si="36"/>
        <v>0</v>
      </c>
      <c r="BH240" s="208">
        <f t="shared" si="37"/>
        <v>0</v>
      </c>
      <c r="BI240" s="208">
        <f t="shared" si="38"/>
        <v>0</v>
      </c>
      <c r="BJ240" s="17" t="s">
        <v>94</v>
      </c>
      <c r="BK240" s="208">
        <f t="shared" si="39"/>
        <v>20.399999999999999</v>
      </c>
      <c r="BL240" s="17" t="s">
        <v>530</v>
      </c>
      <c r="BM240" s="207" t="s">
        <v>1647</v>
      </c>
    </row>
    <row r="241" spans="1:65" s="2" customFormat="1" ht="16.5" customHeight="1">
      <c r="A241" s="31"/>
      <c r="B241" s="32"/>
      <c r="C241" s="243" t="s">
        <v>1137</v>
      </c>
      <c r="D241" s="243" t="s">
        <v>615</v>
      </c>
      <c r="E241" s="244" t="s">
        <v>2214</v>
      </c>
      <c r="F241" s="245" t="s">
        <v>2215</v>
      </c>
      <c r="G241" s="246" t="s">
        <v>220</v>
      </c>
      <c r="H241" s="247">
        <v>8</v>
      </c>
      <c r="I241" s="248">
        <v>12.6</v>
      </c>
      <c r="J241" s="248">
        <f t="shared" si="30"/>
        <v>100.8</v>
      </c>
      <c r="K241" s="249"/>
      <c r="L241" s="250"/>
      <c r="M241" s="251" t="s">
        <v>1</v>
      </c>
      <c r="N241" s="252" t="s">
        <v>39</v>
      </c>
      <c r="O241" s="205">
        <v>0</v>
      </c>
      <c r="P241" s="205">
        <f t="shared" si="31"/>
        <v>0</v>
      </c>
      <c r="Q241" s="205">
        <v>0</v>
      </c>
      <c r="R241" s="205">
        <f t="shared" si="32"/>
        <v>0</v>
      </c>
      <c r="S241" s="205">
        <v>0</v>
      </c>
      <c r="T241" s="206">
        <f t="shared" si="3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07" t="s">
        <v>1230</v>
      </c>
      <c r="AT241" s="207" t="s">
        <v>615</v>
      </c>
      <c r="AU241" s="207" t="s">
        <v>94</v>
      </c>
      <c r="AY241" s="17" t="s">
        <v>165</v>
      </c>
      <c r="BE241" s="208">
        <f t="shared" si="34"/>
        <v>0</v>
      </c>
      <c r="BF241" s="208">
        <f t="shared" si="35"/>
        <v>100.8</v>
      </c>
      <c r="BG241" s="208">
        <f t="shared" si="36"/>
        <v>0</v>
      </c>
      <c r="BH241" s="208">
        <f t="shared" si="37"/>
        <v>0</v>
      </c>
      <c r="BI241" s="208">
        <f t="shared" si="38"/>
        <v>0</v>
      </c>
      <c r="BJ241" s="17" t="s">
        <v>94</v>
      </c>
      <c r="BK241" s="208">
        <f t="shared" si="39"/>
        <v>100.8</v>
      </c>
      <c r="BL241" s="17" t="s">
        <v>1230</v>
      </c>
      <c r="BM241" s="207" t="s">
        <v>1657</v>
      </c>
    </row>
    <row r="242" spans="1:65" s="2" customFormat="1" ht="24.2" customHeight="1">
      <c r="A242" s="31"/>
      <c r="B242" s="32"/>
      <c r="C242" s="196" t="s">
        <v>1142</v>
      </c>
      <c r="D242" s="196" t="s">
        <v>167</v>
      </c>
      <c r="E242" s="197" t="s">
        <v>2216</v>
      </c>
      <c r="F242" s="198" t="s">
        <v>2217</v>
      </c>
      <c r="G242" s="199" t="s">
        <v>220</v>
      </c>
      <c r="H242" s="200">
        <v>256</v>
      </c>
      <c r="I242" s="201">
        <v>0.82</v>
      </c>
      <c r="J242" s="201">
        <f t="shared" si="30"/>
        <v>209.92</v>
      </c>
      <c r="K242" s="202"/>
      <c r="L242" s="36"/>
      <c r="M242" s="203" t="s">
        <v>1</v>
      </c>
      <c r="N242" s="204" t="s">
        <v>39</v>
      </c>
      <c r="O242" s="205">
        <v>0</v>
      </c>
      <c r="P242" s="205">
        <f t="shared" si="31"/>
        <v>0</v>
      </c>
      <c r="Q242" s="205">
        <v>0</v>
      </c>
      <c r="R242" s="205">
        <f t="shared" si="32"/>
        <v>0</v>
      </c>
      <c r="S242" s="205">
        <v>0</v>
      </c>
      <c r="T242" s="206">
        <f t="shared" si="3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07" t="s">
        <v>530</v>
      </c>
      <c r="AT242" s="207" t="s">
        <v>167</v>
      </c>
      <c r="AU242" s="207" t="s">
        <v>94</v>
      </c>
      <c r="AY242" s="17" t="s">
        <v>165</v>
      </c>
      <c r="BE242" s="208">
        <f t="shared" si="34"/>
        <v>0</v>
      </c>
      <c r="BF242" s="208">
        <f t="shared" si="35"/>
        <v>209.92</v>
      </c>
      <c r="BG242" s="208">
        <f t="shared" si="36"/>
        <v>0</v>
      </c>
      <c r="BH242" s="208">
        <f t="shared" si="37"/>
        <v>0</v>
      </c>
      <c r="BI242" s="208">
        <f t="shared" si="38"/>
        <v>0</v>
      </c>
      <c r="BJ242" s="17" t="s">
        <v>94</v>
      </c>
      <c r="BK242" s="208">
        <f t="shared" si="39"/>
        <v>209.92</v>
      </c>
      <c r="BL242" s="17" t="s">
        <v>530</v>
      </c>
      <c r="BM242" s="207" t="s">
        <v>1666</v>
      </c>
    </row>
    <row r="243" spans="1:65" s="2" customFormat="1" ht="16.5" customHeight="1">
      <c r="A243" s="31"/>
      <c r="B243" s="32"/>
      <c r="C243" s="243" t="s">
        <v>1146</v>
      </c>
      <c r="D243" s="243" t="s">
        <v>615</v>
      </c>
      <c r="E243" s="244" t="s">
        <v>2218</v>
      </c>
      <c r="F243" s="245" t="s">
        <v>2219</v>
      </c>
      <c r="G243" s="246" t="s">
        <v>220</v>
      </c>
      <c r="H243" s="247">
        <v>256</v>
      </c>
      <c r="I243" s="248">
        <v>1.72</v>
      </c>
      <c r="J243" s="248">
        <f t="shared" si="30"/>
        <v>440.32</v>
      </c>
      <c r="K243" s="249"/>
      <c r="L243" s="250"/>
      <c r="M243" s="251" t="s">
        <v>1</v>
      </c>
      <c r="N243" s="252" t="s">
        <v>39</v>
      </c>
      <c r="O243" s="205">
        <v>0</v>
      </c>
      <c r="P243" s="205">
        <f t="shared" si="31"/>
        <v>0</v>
      </c>
      <c r="Q243" s="205">
        <v>0</v>
      </c>
      <c r="R243" s="205">
        <f t="shared" si="32"/>
        <v>0</v>
      </c>
      <c r="S243" s="205">
        <v>0</v>
      </c>
      <c r="T243" s="206">
        <f t="shared" si="3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07" t="s">
        <v>1230</v>
      </c>
      <c r="AT243" s="207" t="s">
        <v>615</v>
      </c>
      <c r="AU243" s="207" t="s">
        <v>94</v>
      </c>
      <c r="AY243" s="17" t="s">
        <v>165</v>
      </c>
      <c r="BE243" s="208">
        <f t="shared" si="34"/>
        <v>0</v>
      </c>
      <c r="BF243" s="208">
        <f t="shared" si="35"/>
        <v>440.32</v>
      </c>
      <c r="BG243" s="208">
        <f t="shared" si="36"/>
        <v>0</v>
      </c>
      <c r="BH243" s="208">
        <f t="shared" si="37"/>
        <v>0</v>
      </c>
      <c r="BI243" s="208">
        <f t="shared" si="38"/>
        <v>0</v>
      </c>
      <c r="BJ243" s="17" t="s">
        <v>94</v>
      </c>
      <c r="BK243" s="208">
        <f t="shared" si="39"/>
        <v>440.32</v>
      </c>
      <c r="BL243" s="17" t="s">
        <v>1230</v>
      </c>
      <c r="BM243" s="207" t="s">
        <v>1677</v>
      </c>
    </row>
    <row r="244" spans="1:65" s="2" customFormat="1" ht="24.2" customHeight="1">
      <c r="A244" s="31"/>
      <c r="B244" s="32"/>
      <c r="C244" s="196" t="s">
        <v>1152</v>
      </c>
      <c r="D244" s="196" t="s">
        <v>167</v>
      </c>
      <c r="E244" s="197" t="s">
        <v>2220</v>
      </c>
      <c r="F244" s="198" t="s">
        <v>2221</v>
      </c>
      <c r="G244" s="199" t="s">
        <v>220</v>
      </c>
      <c r="H244" s="200">
        <v>98</v>
      </c>
      <c r="I244" s="201">
        <v>1.04</v>
      </c>
      <c r="J244" s="201">
        <f t="shared" ref="J244:J275" si="40">ROUND(I244*H244,2)</f>
        <v>101.92</v>
      </c>
      <c r="K244" s="202"/>
      <c r="L244" s="36"/>
      <c r="M244" s="203" t="s">
        <v>1</v>
      </c>
      <c r="N244" s="204" t="s">
        <v>39</v>
      </c>
      <c r="O244" s="205">
        <v>0</v>
      </c>
      <c r="P244" s="205">
        <f t="shared" ref="P244:P275" si="41">O244*H244</f>
        <v>0</v>
      </c>
      <c r="Q244" s="205">
        <v>0</v>
      </c>
      <c r="R244" s="205">
        <f t="shared" ref="R244:R275" si="42">Q244*H244</f>
        <v>0</v>
      </c>
      <c r="S244" s="205">
        <v>0</v>
      </c>
      <c r="T244" s="206">
        <f t="shared" ref="T244:T275" si="43"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07" t="s">
        <v>530</v>
      </c>
      <c r="AT244" s="207" t="s">
        <v>167</v>
      </c>
      <c r="AU244" s="207" t="s">
        <v>94</v>
      </c>
      <c r="AY244" s="17" t="s">
        <v>165</v>
      </c>
      <c r="BE244" s="208">
        <f t="shared" ref="BE244:BE277" si="44">IF(N244="základná",J244,0)</f>
        <v>0</v>
      </c>
      <c r="BF244" s="208">
        <f t="shared" ref="BF244:BF277" si="45">IF(N244="znížená",J244,0)</f>
        <v>101.92</v>
      </c>
      <c r="BG244" s="208">
        <f t="shared" ref="BG244:BG277" si="46">IF(N244="zákl. prenesená",J244,0)</f>
        <v>0</v>
      </c>
      <c r="BH244" s="208">
        <f t="shared" ref="BH244:BH277" si="47">IF(N244="zníž. prenesená",J244,0)</f>
        <v>0</v>
      </c>
      <c r="BI244" s="208">
        <f t="shared" ref="BI244:BI277" si="48">IF(N244="nulová",J244,0)</f>
        <v>0</v>
      </c>
      <c r="BJ244" s="17" t="s">
        <v>94</v>
      </c>
      <c r="BK244" s="208">
        <f t="shared" ref="BK244:BK277" si="49">ROUND(I244*H244,2)</f>
        <v>101.92</v>
      </c>
      <c r="BL244" s="17" t="s">
        <v>530</v>
      </c>
      <c r="BM244" s="207" t="s">
        <v>1686</v>
      </c>
    </row>
    <row r="245" spans="1:65" s="2" customFormat="1" ht="16.5" customHeight="1">
      <c r="A245" s="31"/>
      <c r="B245" s="32"/>
      <c r="C245" s="243" t="s">
        <v>1155</v>
      </c>
      <c r="D245" s="243" t="s">
        <v>615</v>
      </c>
      <c r="E245" s="244" t="s">
        <v>2222</v>
      </c>
      <c r="F245" s="245" t="s">
        <v>2223</v>
      </c>
      <c r="G245" s="246" t="s">
        <v>220</v>
      </c>
      <c r="H245" s="247">
        <v>98</v>
      </c>
      <c r="I245" s="248">
        <v>2.42</v>
      </c>
      <c r="J245" s="248">
        <f t="shared" si="40"/>
        <v>237.16</v>
      </c>
      <c r="K245" s="249"/>
      <c r="L245" s="250"/>
      <c r="M245" s="251" t="s">
        <v>1</v>
      </c>
      <c r="N245" s="252" t="s">
        <v>39</v>
      </c>
      <c r="O245" s="205">
        <v>0</v>
      </c>
      <c r="P245" s="205">
        <f t="shared" si="41"/>
        <v>0</v>
      </c>
      <c r="Q245" s="205">
        <v>0</v>
      </c>
      <c r="R245" s="205">
        <f t="shared" si="42"/>
        <v>0</v>
      </c>
      <c r="S245" s="205">
        <v>0</v>
      </c>
      <c r="T245" s="206">
        <f t="shared" si="4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07" t="s">
        <v>1230</v>
      </c>
      <c r="AT245" s="207" t="s">
        <v>615</v>
      </c>
      <c r="AU245" s="207" t="s">
        <v>94</v>
      </c>
      <c r="AY245" s="17" t="s">
        <v>165</v>
      </c>
      <c r="BE245" s="208">
        <f t="shared" si="44"/>
        <v>0</v>
      </c>
      <c r="BF245" s="208">
        <f t="shared" si="45"/>
        <v>237.16</v>
      </c>
      <c r="BG245" s="208">
        <f t="shared" si="46"/>
        <v>0</v>
      </c>
      <c r="BH245" s="208">
        <f t="shared" si="47"/>
        <v>0</v>
      </c>
      <c r="BI245" s="208">
        <f t="shared" si="48"/>
        <v>0</v>
      </c>
      <c r="BJ245" s="17" t="s">
        <v>94</v>
      </c>
      <c r="BK245" s="208">
        <f t="shared" si="49"/>
        <v>237.16</v>
      </c>
      <c r="BL245" s="17" t="s">
        <v>1230</v>
      </c>
      <c r="BM245" s="207" t="s">
        <v>1700</v>
      </c>
    </row>
    <row r="246" spans="1:65" s="2" customFormat="1" ht="24.2" customHeight="1">
      <c r="A246" s="31"/>
      <c r="B246" s="32"/>
      <c r="C246" s="196" t="s">
        <v>1159</v>
      </c>
      <c r="D246" s="196" t="s">
        <v>167</v>
      </c>
      <c r="E246" s="197" t="s">
        <v>2224</v>
      </c>
      <c r="F246" s="198" t="s">
        <v>2225</v>
      </c>
      <c r="G246" s="199" t="s">
        <v>220</v>
      </c>
      <c r="H246" s="200">
        <v>112</v>
      </c>
      <c r="I246" s="201">
        <v>1.27</v>
      </c>
      <c r="J246" s="201">
        <f t="shared" si="40"/>
        <v>142.24</v>
      </c>
      <c r="K246" s="202"/>
      <c r="L246" s="36"/>
      <c r="M246" s="203" t="s">
        <v>1</v>
      </c>
      <c r="N246" s="204" t="s">
        <v>39</v>
      </c>
      <c r="O246" s="205">
        <v>0</v>
      </c>
      <c r="P246" s="205">
        <f t="shared" si="41"/>
        <v>0</v>
      </c>
      <c r="Q246" s="205">
        <v>0</v>
      </c>
      <c r="R246" s="205">
        <f t="shared" si="42"/>
        <v>0</v>
      </c>
      <c r="S246" s="205">
        <v>0</v>
      </c>
      <c r="T246" s="206">
        <f t="shared" si="4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07" t="s">
        <v>530</v>
      </c>
      <c r="AT246" s="207" t="s">
        <v>167</v>
      </c>
      <c r="AU246" s="207" t="s">
        <v>94</v>
      </c>
      <c r="AY246" s="17" t="s">
        <v>165</v>
      </c>
      <c r="BE246" s="208">
        <f t="shared" si="44"/>
        <v>0</v>
      </c>
      <c r="BF246" s="208">
        <f t="shared" si="45"/>
        <v>142.24</v>
      </c>
      <c r="BG246" s="208">
        <f t="shared" si="46"/>
        <v>0</v>
      </c>
      <c r="BH246" s="208">
        <f t="shared" si="47"/>
        <v>0</v>
      </c>
      <c r="BI246" s="208">
        <f t="shared" si="48"/>
        <v>0</v>
      </c>
      <c r="BJ246" s="17" t="s">
        <v>94</v>
      </c>
      <c r="BK246" s="208">
        <f t="shared" si="49"/>
        <v>142.24</v>
      </c>
      <c r="BL246" s="17" t="s">
        <v>530</v>
      </c>
      <c r="BM246" s="207" t="s">
        <v>1718</v>
      </c>
    </row>
    <row r="247" spans="1:65" s="2" customFormat="1" ht="16.5" customHeight="1">
      <c r="A247" s="31"/>
      <c r="B247" s="32"/>
      <c r="C247" s="243" t="s">
        <v>1164</v>
      </c>
      <c r="D247" s="243" t="s">
        <v>615</v>
      </c>
      <c r="E247" s="244" t="s">
        <v>2226</v>
      </c>
      <c r="F247" s="245" t="s">
        <v>2227</v>
      </c>
      <c r="G247" s="246" t="s">
        <v>220</v>
      </c>
      <c r="H247" s="247">
        <v>112</v>
      </c>
      <c r="I247" s="248">
        <v>3.43</v>
      </c>
      <c r="J247" s="248">
        <f t="shared" si="40"/>
        <v>384.16</v>
      </c>
      <c r="K247" s="249"/>
      <c r="L247" s="250"/>
      <c r="M247" s="251" t="s">
        <v>1</v>
      </c>
      <c r="N247" s="252" t="s">
        <v>39</v>
      </c>
      <c r="O247" s="205">
        <v>0</v>
      </c>
      <c r="P247" s="205">
        <f t="shared" si="41"/>
        <v>0</v>
      </c>
      <c r="Q247" s="205">
        <v>0</v>
      </c>
      <c r="R247" s="205">
        <f t="shared" si="42"/>
        <v>0</v>
      </c>
      <c r="S247" s="205">
        <v>0</v>
      </c>
      <c r="T247" s="206">
        <f t="shared" si="4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07" t="s">
        <v>1230</v>
      </c>
      <c r="AT247" s="207" t="s">
        <v>615</v>
      </c>
      <c r="AU247" s="207" t="s">
        <v>94</v>
      </c>
      <c r="AY247" s="17" t="s">
        <v>165</v>
      </c>
      <c r="BE247" s="208">
        <f t="shared" si="44"/>
        <v>0</v>
      </c>
      <c r="BF247" s="208">
        <f t="shared" si="45"/>
        <v>384.16</v>
      </c>
      <c r="BG247" s="208">
        <f t="shared" si="46"/>
        <v>0</v>
      </c>
      <c r="BH247" s="208">
        <f t="shared" si="47"/>
        <v>0</v>
      </c>
      <c r="BI247" s="208">
        <f t="shared" si="48"/>
        <v>0</v>
      </c>
      <c r="BJ247" s="17" t="s">
        <v>94</v>
      </c>
      <c r="BK247" s="208">
        <f t="shared" si="49"/>
        <v>384.16</v>
      </c>
      <c r="BL247" s="17" t="s">
        <v>1230</v>
      </c>
      <c r="BM247" s="207" t="s">
        <v>1726</v>
      </c>
    </row>
    <row r="248" spans="1:65" s="2" customFormat="1" ht="24.2" customHeight="1">
      <c r="A248" s="31"/>
      <c r="B248" s="32"/>
      <c r="C248" s="196" t="s">
        <v>1169</v>
      </c>
      <c r="D248" s="196" t="s">
        <v>167</v>
      </c>
      <c r="E248" s="197" t="s">
        <v>2228</v>
      </c>
      <c r="F248" s="198" t="s">
        <v>2229</v>
      </c>
      <c r="G248" s="199" t="s">
        <v>220</v>
      </c>
      <c r="H248" s="200">
        <v>1647</v>
      </c>
      <c r="I248" s="201">
        <v>1.02</v>
      </c>
      <c r="J248" s="201">
        <f t="shared" si="40"/>
        <v>1679.94</v>
      </c>
      <c r="K248" s="202"/>
      <c r="L248" s="36"/>
      <c r="M248" s="203" t="s">
        <v>1</v>
      </c>
      <c r="N248" s="204" t="s">
        <v>39</v>
      </c>
      <c r="O248" s="205">
        <v>0</v>
      </c>
      <c r="P248" s="205">
        <f t="shared" si="41"/>
        <v>0</v>
      </c>
      <c r="Q248" s="205">
        <v>0</v>
      </c>
      <c r="R248" s="205">
        <f t="shared" si="42"/>
        <v>0</v>
      </c>
      <c r="S248" s="205">
        <v>0</v>
      </c>
      <c r="T248" s="206">
        <f t="shared" si="4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207" t="s">
        <v>530</v>
      </c>
      <c r="AT248" s="207" t="s">
        <v>167</v>
      </c>
      <c r="AU248" s="207" t="s">
        <v>94</v>
      </c>
      <c r="AY248" s="17" t="s">
        <v>165</v>
      </c>
      <c r="BE248" s="208">
        <f t="shared" si="44"/>
        <v>0</v>
      </c>
      <c r="BF248" s="208">
        <f t="shared" si="45"/>
        <v>1679.94</v>
      </c>
      <c r="BG248" s="208">
        <f t="shared" si="46"/>
        <v>0</v>
      </c>
      <c r="BH248" s="208">
        <f t="shared" si="47"/>
        <v>0</v>
      </c>
      <c r="BI248" s="208">
        <f t="shared" si="48"/>
        <v>0</v>
      </c>
      <c r="BJ248" s="17" t="s">
        <v>94</v>
      </c>
      <c r="BK248" s="208">
        <f t="shared" si="49"/>
        <v>1679.94</v>
      </c>
      <c r="BL248" s="17" t="s">
        <v>530</v>
      </c>
      <c r="BM248" s="207" t="s">
        <v>1736</v>
      </c>
    </row>
    <row r="249" spans="1:65" s="2" customFormat="1" ht="16.5" customHeight="1">
      <c r="A249" s="31"/>
      <c r="B249" s="32"/>
      <c r="C249" s="243" t="s">
        <v>1174</v>
      </c>
      <c r="D249" s="243" t="s">
        <v>615</v>
      </c>
      <c r="E249" s="244" t="s">
        <v>2230</v>
      </c>
      <c r="F249" s="245" t="s">
        <v>2231</v>
      </c>
      <c r="G249" s="246" t="s">
        <v>220</v>
      </c>
      <c r="H249" s="247">
        <v>1647</v>
      </c>
      <c r="I249" s="248">
        <v>1.32</v>
      </c>
      <c r="J249" s="248">
        <f t="shared" si="40"/>
        <v>2174.04</v>
      </c>
      <c r="K249" s="249"/>
      <c r="L249" s="250"/>
      <c r="M249" s="251" t="s">
        <v>1</v>
      </c>
      <c r="N249" s="252" t="s">
        <v>39</v>
      </c>
      <c r="O249" s="205">
        <v>0</v>
      </c>
      <c r="P249" s="205">
        <f t="shared" si="41"/>
        <v>0</v>
      </c>
      <c r="Q249" s="205">
        <v>0</v>
      </c>
      <c r="R249" s="205">
        <f t="shared" si="42"/>
        <v>0</v>
      </c>
      <c r="S249" s="205">
        <v>0</v>
      </c>
      <c r="T249" s="206">
        <f t="shared" si="4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07" t="s">
        <v>1230</v>
      </c>
      <c r="AT249" s="207" t="s">
        <v>615</v>
      </c>
      <c r="AU249" s="207" t="s">
        <v>94</v>
      </c>
      <c r="AY249" s="17" t="s">
        <v>165</v>
      </c>
      <c r="BE249" s="208">
        <f t="shared" si="44"/>
        <v>0</v>
      </c>
      <c r="BF249" s="208">
        <f t="shared" si="45"/>
        <v>2174.04</v>
      </c>
      <c r="BG249" s="208">
        <f t="shared" si="46"/>
        <v>0</v>
      </c>
      <c r="BH249" s="208">
        <f t="shared" si="47"/>
        <v>0</v>
      </c>
      <c r="BI249" s="208">
        <f t="shared" si="48"/>
        <v>0</v>
      </c>
      <c r="BJ249" s="17" t="s">
        <v>94</v>
      </c>
      <c r="BK249" s="208">
        <f t="shared" si="49"/>
        <v>2174.04</v>
      </c>
      <c r="BL249" s="17" t="s">
        <v>1230</v>
      </c>
      <c r="BM249" s="207" t="s">
        <v>1746</v>
      </c>
    </row>
    <row r="250" spans="1:65" s="2" customFormat="1" ht="24.2" customHeight="1">
      <c r="A250" s="31"/>
      <c r="B250" s="32"/>
      <c r="C250" s="196" t="s">
        <v>1177</v>
      </c>
      <c r="D250" s="196" t="s">
        <v>167</v>
      </c>
      <c r="E250" s="197" t="s">
        <v>2232</v>
      </c>
      <c r="F250" s="198" t="s">
        <v>2233</v>
      </c>
      <c r="G250" s="199" t="s">
        <v>220</v>
      </c>
      <c r="H250" s="200">
        <v>892</v>
      </c>
      <c r="I250" s="201">
        <v>1.1499999999999999</v>
      </c>
      <c r="J250" s="201">
        <f t="shared" si="40"/>
        <v>1025.8</v>
      </c>
      <c r="K250" s="202"/>
      <c r="L250" s="36"/>
      <c r="M250" s="203" t="s">
        <v>1</v>
      </c>
      <c r="N250" s="204" t="s">
        <v>39</v>
      </c>
      <c r="O250" s="205">
        <v>0</v>
      </c>
      <c r="P250" s="205">
        <f t="shared" si="41"/>
        <v>0</v>
      </c>
      <c r="Q250" s="205">
        <v>0</v>
      </c>
      <c r="R250" s="205">
        <f t="shared" si="42"/>
        <v>0</v>
      </c>
      <c r="S250" s="205">
        <v>0</v>
      </c>
      <c r="T250" s="206">
        <f t="shared" si="4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07" t="s">
        <v>530</v>
      </c>
      <c r="AT250" s="207" t="s">
        <v>167</v>
      </c>
      <c r="AU250" s="207" t="s">
        <v>94</v>
      </c>
      <c r="AY250" s="17" t="s">
        <v>165</v>
      </c>
      <c r="BE250" s="208">
        <f t="shared" si="44"/>
        <v>0</v>
      </c>
      <c r="BF250" s="208">
        <f t="shared" si="45"/>
        <v>1025.8</v>
      </c>
      <c r="BG250" s="208">
        <f t="shared" si="46"/>
        <v>0</v>
      </c>
      <c r="BH250" s="208">
        <f t="shared" si="47"/>
        <v>0</v>
      </c>
      <c r="BI250" s="208">
        <f t="shared" si="48"/>
        <v>0</v>
      </c>
      <c r="BJ250" s="17" t="s">
        <v>94</v>
      </c>
      <c r="BK250" s="208">
        <f t="shared" si="49"/>
        <v>1025.8</v>
      </c>
      <c r="BL250" s="17" t="s">
        <v>530</v>
      </c>
      <c r="BM250" s="207" t="s">
        <v>2234</v>
      </c>
    </row>
    <row r="251" spans="1:65" s="2" customFormat="1" ht="16.5" customHeight="1">
      <c r="A251" s="31"/>
      <c r="B251" s="32"/>
      <c r="C251" s="243" t="s">
        <v>1182</v>
      </c>
      <c r="D251" s="243" t="s">
        <v>615</v>
      </c>
      <c r="E251" s="244" t="s">
        <v>2235</v>
      </c>
      <c r="F251" s="245" t="s">
        <v>2236</v>
      </c>
      <c r="G251" s="246" t="s">
        <v>220</v>
      </c>
      <c r="H251" s="247">
        <v>892</v>
      </c>
      <c r="I251" s="248">
        <v>1.92</v>
      </c>
      <c r="J251" s="248">
        <f t="shared" si="40"/>
        <v>1712.64</v>
      </c>
      <c r="K251" s="249"/>
      <c r="L251" s="250"/>
      <c r="M251" s="251" t="s">
        <v>1</v>
      </c>
      <c r="N251" s="252" t="s">
        <v>39</v>
      </c>
      <c r="O251" s="205">
        <v>0</v>
      </c>
      <c r="P251" s="205">
        <f t="shared" si="41"/>
        <v>0</v>
      </c>
      <c r="Q251" s="205">
        <v>0</v>
      </c>
      <c r="R251" s="205">
        <f t="shared" si="42"/>
        <v>0</v>
      </c>
      <c r="S251" s="205">
        <v>0</v>
      </c>
      <c r="T251" s="206">
        <f t="shared" si="4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207" t="s">
        <v>1230</v>
      </c>
      <c r="AT251" s="207" t="s">
        <v>615</v>
      </c>
      <c r="AU251" s="207" t="s">
        <v>94</v>
      </c>
      <c r="AY251" s="17" t="s">
        <v>165</v>
      </c>
      <c r="BE251" s="208">
        <f t="shared" si="44"/>
        <v>0</v>
      </c>
      <c r="BF251" s="208">
        <f t="shared" si="45"/>
        <v>1712.64</v>
      </c>
      <c r="BG251" s="208">
        <f t="shared" si="46"/>
        <v>0</v>
      </c>
      <c r="BH251" s="208">
        <f t="shared" si="47"/>
        <v>0</v>
      </c>
      <c r="BI251" s="208">
        <f t="shared" si="48"/>
        <v>0</v>
      </c>
      <c r="BJ251" s="17" t="s">
        <v>94</v>
      </c>
      <c r="BK251" s="208">
        <f t="shared" si="49"/>
        <v>1712.64</v>
      </c>
      <c r="BL251" s="17" t="s">
        <v>1230</v>
      </c>
      <c r="BM251" s="207" t="s">
        <v>2237</v>
      </c>
    </row>
    <row r="252" spans="1:65" s="2" customFormat="1" ht="24.2" customHeight="1">
      <c r="A252" s="31"/>
      <c r="B252" s="32"/>
      <c r="C252" s="196" t="s">
        <v>1186</v>
      </c>
      <c r="D252" s="196" t="s">
        <v>167</v>
      </c>
      <c r="E252" s="197" t="s">
        <v>2238</v>
      </c>
      <c r="F252" s="198" t="s">
        <v>2239</v>
      </c>
      <c r="G252" s="199" t="s">
        <v>220</v>
      </c>
      <c r="H252" s="200">
        <v>22</v>
      </c>
      <c r="I252" s="201">
        <v>1.31</v>
      </c>
      <c r="J252" s="201">
        <f t="shared" si="40"/>
        <v>28.82</v>
      </c>
      <c r="K252" s="202"/>
      <c r="L252" s="36"/>
      <c r="M252" s="203" t="s">
        <v>1</v>
      </c>
      <c r="N252" s="204" t="s">
        <v>39</v>
      </c>
      <c r="O252" s="205">
        <v>0</v>
      </c>
      <c r="P252" s="205">
        <f t="shared" si="41"/>
        <v>0</v>
      </c>
      <c r="Q252" s="205">
        <v>0</v>
      </c>
      <c r="R252" s="205">
        <f t="shared" si="42"/>
        <v>0</v>
      </c>
      <c r="S252" s="205">
        <v>0</v>
      </c>
      <c r="T252" s="206">
        <f t="shared" si="4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207" t="s">
        <v>530</v>
      </c>
      <c r="AT252" s="207" t="s">
        <v>167</v>
      </c>
      <c r="AU252" s="207" t="s">
        <v>94</v>
      </c>
      <c r="AY252" s="17" t="s">
        <v>165</v>
      </c>
      <c r="BE252" s="208">
        <f t="shared" si="44"/>
        <v>0</v>
      </c>
      <c r="BF252" s="208">
        <f t="shared" si="45"/>
        <v>28.82</v>
      </c>
      <c r="BG252" s="208">
        <f t="shared" si="46"/>
        <v>0</v>
      </c>
      <c r="BH252" s="208">
        <f t="shared" si="47"/>
        <v>0</v>
      </c>
      <c r="BI252" s="208">
        <f t="shared" si="48"/>
        <v>0</v>
      </c>
      <c r="BJ252" s="17" t="s">
        <v>94</v>
      </c>
      <c r="BK252" s="208">
        <f t="shared" si="49"/>
        <v>28.82</v>
      </c>
      <c r="BL252" s="17" t="s">
        <v>530</v>
      </c>
      <c r="BM252" s="207" t="s">
        <v>2240</v>
      </c>
    </row>
    <row r="253" spans="1:65" s="2" customFormat="1" ht="16.5" customHeight="1">
      <c r="A253" s="31"/>
      <c r="B253" s="32"/>
      <c r="C253" s="243" t="s">
        <v>1190</v>
      </c>
      <c r="D253" s="243" t="s">
        <v>615</v>
      </c>
      <c r="E253" s="244" t="s">
        <v>2241</v>
      </c>
      <c r="F253" s="245" t="s">
        <v>2242</v>
      </c>
      <c r="G253" s="246" t="s">
        <v>220</v>
      </c>
      <c r="H253" s="247">
        <v>22</v>
      </c>
      <c r="I253" s="248">
        <v>3.03</v>
      </c>
      <c r="J253" s="248">
        <f t="shared" si="40"/>
        <v>66.66</v>
      </c>
      <c r="K253" s="249"/>
      <c r="L253" s="250"/>
      <c r="M253" s="251" t="s">
        <v>1</v>
      </c>
      <c r="N253" s="252" t="s">
        <v>39</v>
      </c>
      <c r="O253" s="205">
        <v>0</v>
      </c>
      <c r="P253" s="205">
        <f t="shared" si="41"/>
        <v>0</v>
      </c>
      <c r="Q253" s="205">
        <v>0</v>
      </c>
      <c r="R253" s="205">
        <f t="shared" si="42"/>
        <v>0</v>
      </c>
      <c r="S253" s="205">
        <v>0</v>
      </c>
      <c r="T253" s="206">
        <f t="shared" si="4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07" t="s">
        <v>1230</v>
      </c>
      <c r="AT253" s="207" t="s">
        <v>615</v>
      </c>
      <c r="AU253" s="207" t="s">
        <v>94</v>
      </c>
      <c r="AY253" s="17" t="s">
        <v>165</v>
      </c>
      <c r="BE253" s="208">
        <f t="shared" si="44"/>
        <v>0</v>
      </c>
      <c r="BF253" s="208">
        <f t="shared" si="45"/>
        <v>66.66</v>
      </c>
      <c r="BG253" s="208">
        <f t="shared" si="46"/>
        <v>0</v>
      </c>
      <c r="BH253" s="208">
        <f t="shared" si="47"/>
        <v>0</v>
      </c>
      <c r="BI253" s="208">
        <f t="shared" si="48"/>
        <v>0</v>
      </c>
      <c r="BJ253" s="17" t="s">
        <v>94</v>
      </c>
      <c r="BK253" s="208">
        <f t="shared" si="49"/>
        <v>66.66</v>
      </c>
      <c r="BL253" s="17" t="s">
        <v>1230</v>
      </c>
      <c r="BM253" s="207" t="s">
        <v>2243</v>
      </c>
    </row>
    <row r="254" spans="1:65" s="2" customFormat="1" ht="24.2" customHeight="1">
      <c r="A254" s="31"/>
      <c r="B254" s="32"/>
      <c r="C254" s="196" t="s">
        <v>1196</v>
      </c>
      <c r="D254" s="196" t="s">
        <v>167</v>
      </c>
      <c r="E254" s="197" t="s">
        <v>2244</v>
      </c>
      <c r="F254" s="198" t="s">
        <v>2245</v>
      </c>
      <c r="G254" s="199" t="s">
        <v>220</v>
      </c>
      <c r="H254" s="200">
        <v>121</v>
      </c>
      <c r="I254" s="201">
        <v>1.72</v>
      </c>
      <c r="J254" s="201">
        <f t="shared" si="40"/>
        <v>208.12</v>
      </c>
      <c r="K254" s="202"/>
      <c r="L254" s="36"/>
      <c r="M254" s="203" t="s">
        <v>1</v>
      </c>
      <c r="N254" s="204" t="s">
        <v>39</v>
      </c>
      <c r="O254" s="205">
        <v>0</v>
      </c>
      <c r="P254" s="205">
        <f t="shared" si="41"/>
        <v>0</v>
      </c>
      <c r="Q254" s="205">
        <v>0</v>
      </c>
      <c r="R254" s="205">
        <f t="shared" si="42"/>
        <v>0</v>
      </c>
      <c r="S254" s="205">
        <v>0</v>
      </c>
      <c r="T254" s="206">
        <f t="shared" si="4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207" t="s">
        <v>530</v>
      </c>
      <c r="AT254" s="207" t="s">
        <v>167</v>
      </c>
      <c r="AU254" s="207" t="s">
        <v>94</v>
      </c>
      <c r="AY254" s="17" t="s">
        <v>165</v>
      </c>
      <c r="BE254" s="208">
        <f t="shared" si="44"/>
        <v>0</v>
      </c>
      <c r="BF254" s="208">
        <f t="shared" si="45"/>
        <v>208.12</v>
      </c>
      <c r="BG254" s="208">
        <f t="shared" si="46"/>
        <v>0</v>
      </c>
      <c r="BH254" s="208">
        <f t="shared" si="47"/>
        <v>0</v>
      </c>
      <c r="BI254" s="208">
        <f t="shared" si="48"/>
        <v>0</v>
      </c>
      <c r="BJ254" s="17" t="s">
        <v>94</v>
      </c>
      <c r="BK254" s="208">
        <f t="shared" si="49"/>
        <v>208.12</v>
      </c>
      <c r="BL254" s="17" t="s">
        <v>530</v>
      </c>
      <c r="BM254" s="207" t="s">
        <v>2246</v>
      </c>
    </row>
    <row r="255" spans="1:65" s="2" customFormat="1" ht="16.5" customHeight="1">
      <c r="A255" s="31"/>
      <c r="B255" s="32"/>
      <c r="C255" s="243" t="s">
        <v>1200</v>
      </c>
      <c r="D255" s="243" t="s">
        <v>615</v>
      </c>
      <c r="E255" s="244" t="s">
        <v>2247</v>
      </c>
      <c r="F255" s="245" t="s">
        <v>2248</v>
      </c>
      <c r="G255" s="246" t="s">
        <v>220</v>
      </c>
      <c r="H255" s="247">
        <v>121</v>
      </c>
      <c r="I255" s="248">
        <v>4.6399999999999997</v>
      </c>
      <c r="J255" s="248">
        <f t="shared" si="40"/>
        <v>561.44000000000005</v>
      </c>
      <c r="K255" s="249"/>
      <c r="L255" s="250"/>
      <c r="M255" s="251" t="s">
        <v>1</v>
      </c>
      <c r="N255" s="252" t="s">
        <v>39</v>
      </c>
      <c r="O255" s="205">
        <v>0</v>
      </c>
      <c r="P255" s="205">
        <f t="shared" si="41"/>
        <v>0</v>
      </c>
      <c r="Q255" s="205">
        <v>0</v>
      </c>
      <c r="R255" s="205">
        <f t="shared" si="42"/>
        <v>0</v>
      </c>
      <c r="S255" s="205">
        <v>0</v>
      </c>
      <c r="T255" s="206">
        <f t="shared" si="4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07" t="s">
        <v>1230</v>
      </c>
      <c r="AT255" s="207" t="s">
        <v>615</v>
      </c>
      <c r="AU255" s="207" t="s">
        <v>94</v>
      </c>
      <c r="AY255" s="17" t="s">
        <v>165</v>
      </c>
      <c r="BE255" s="208">
        <f t="shared" si="44"/>
        <v>0</v>
      </c>
      <c r="BF255" s="208">
        <f t="shared" si="45"/>
        <v>561.44000000000005</v>
      </c>
      <c r="BG255" s="208">
        <f t="shared" si="46"/>
        <v>0</v>
      </c>
      <c r="BH255" s="208">
        <f t="shared" si="47"/>
        <v>0</v>
      </c>
      <c r="BI255" s="208">
        <f t="shared" si="48"/>
        <v>0</v>
      </c>
      <c r="BJ255" s="17" t="s">
        <v>94</v>
      </c>
      <c r="BK255" s="208">
        <f t="shared" si="49"/>
        <v>561.44000000000005</v>
      </c>
      <c r="BL255" s="17" t="s">
        <v>1230</v>
      </c>
      <c r="BM255" s="207" t="s">
        <v>2249</v>
      </c>
    </row>
    <row r="256" spans="1:65" s="2" customFormat="1" ht="24.2" customHeight="1">
      <c r="A256" s="31"/>
      <c r="B256" s="32"/>
      <c r="C256" s="196" t="s">
        <v>1206</v>
      </c>
      <c r="D256" s="196" t="s">
        <v>167</v>
      </c>
      <c r="E256" s="197" t="s">
        <v>2250</v>
      </c>
      <c r="F256" s="198" t="s">
        <v>2251</v>
      </c>
      <c r="G256" s="199" t="s">
        <v>220</v>
      </c>
      <c r="H256" s="200">
        <v>52</v>
      </c>
      <c r="I256" s="201">
        <v>2.04</v>
      </c>
      <c r="J256" s="201">
        <f t="shared" si="40"/>
        <v>106.08</v>
      </c>
      <c r="K256" s="202"/>
      <c r="L256" s="36"/>
      <c r="M256" s="203" t="s">
        <v>1</v>
      </c>
      <c r="N256" s="204" t="s">
        <v>39</v>
      </c>
      <c r="O256" s="205">
        <v>0</v>
      </c>
      <c r="P256" s="205">
        <f t="shared" si="41"/>
        <v>0</v>
      </c>
      <c r="Q256" s="205">
        <v>0</v>
      </c>
      <c r="R256" s="205">
        <f t="shared" si="42"/>
        <v>0</v>
      </c>
      <c r="S256" s="205">
        <v>0</v>
      </c>
      <c r="T256" s="206">
        <f t="shared" si="4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207" t="s">
        <v>530</v>
      </c>
      <c r="AT256" s="207" t="s">
        <v>167</v>
      </c>
      <c r="AU256" s="207" t="s">
        <v>94</v>
      </c>
      <c r="AY256" s="17" t="s">
        <v>165</v>
      </c>
      <c r="BE256" s="208">
        <f t="shared" si="44"/>
        <v>0</v>
      </c>
      <c r="BF256" s="208">
        <f t="shared" si="45"/>
        <v>106.08</v>
      </c>
      <c r="BG256" s="208">
        <f t="shared" si="46"/>
        <v>0</v>
      </c>
      <c r="BH256" s="208">
        <f t="shared" si="47"/>
        <v>0</v>
      </c>
      <c r="BI256" s="208">
        <f t="shared" si="48"/>
        <v>0</v>
      </c>
      <c r="BJ256" s="17" t="s">
        <v>94</v>
      </c>
      <c r="BK256" s="208">
        <f t="shared" si="49"/>
        <v>106.08</v>
      </c>
      <c r="BL256" s="17" t="s">
        <v>530</v>
      </c>
      <c r="BM256" s="207" t="s">
        <v>2252</v>
      </c>
    </row>
    <row r="257" spans="1:65" s="2" customFormat="1" ht="16.5" customHeight="1">
      <c r="A257" s="31"/>
      <c r="B257" s="32"/>
      <c r="C257" s="243" t="s">
        <v>1211</v>
      </c>
      <c r="D257" s="243" t="s">
        <v>615</v>
      </c>
      <c r="E257" s="244" t="s">
        <v>2253</v>
      </c>
      <c r="F257" s="245" t="s">
        <v>2254</v>
      </c>
      <c r="G257" s="246" t="s">
        <v>220</v>
      </c>
      <c r="H257" s="247">
        <v>52</v>
      </c>
      <c r="I257" s="248">
        <v>6.46</v>
      </c>
      <c r="J257" s="248">
        <f t="shared" si="40"/>
        <v>335.92</v>
      </c>
      <c r="K257" s="249"/>
      <c r="L257" s="250"/>
      <c r="M257" s="251" t="s">
        <v>1</v>
      </c>
      <c r="N257" s="252" t="s">
        <v>39</v>
      </c>
      <c r="O257" s="205">
        <v>0</v>
      </c>
      <c r="P257" s="205">
        <f t="shared" si="41"/>
        <v>0</v>
      </c>
      <c r="Q257" s="205">
        <v>0</v>
      </c>
      <c r="R257" s="205">
        <f t="shared" si="42"/>
        <v>0</v>
      </c>
      <c r="S257" s="205">
        <v>0</v>
      </c>
      <c r="T257" s="206">
        <f t="shared" si="4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207" t="s">
        <v>1230</v>
      </c>
      <c r="AT257" s="207" t="s">
        <v>615</v>
      </c>
      <c r="AU257" s="207" t="s">
        <v>94</v>
      </c>
      <c r="AY257" s="17" t="s">
        <v>165</v>
      </c>
      <c r="BE257" s="208">
        <f t="shared" si="44"/>
        <v>0</v>
      </c>
      <c r="BF257" s="208">
        <f t="shared" si="45"/>
        <v>335.92</v>
      </c>
      <c r="BG257" s="208">
        <f t="shared" si="46"/>
        <v>0</v>
      </c>
      <c r="BH257" s="208">
        <f t="shared" si="47"/>
        <v>0</v>
      </c>
      <c r="BI257" s="208">
        <f t="shared" si="48"/>
        <v>0</v>
      </c>
      <c r="BJ257" s="17" t="s">
        <v>94</v>
      </c>
      <c r="BK257" s="208">
        <f t="shared" si="49"/>
        <v>335.92</v>
      </c>
      <c r="BL257" s="17" t="s">
        <v>1230</v>
      </c>
      <c r="BM257" s="207" t="s">
        <v>2255</v>
      </c>
    </row>
    <row r="258" spans="1:65" s="2" customFormat="1" ht="24.2" customHeight="1">
      <c r="A258" s="31"/>
      <c r="B258" s="32"/>
      <c r="C258" s="196" t="s">
        <v>1216</v>
      </c>
      <c r="D258" s="196" t="s">
        <v>167</v>
      </c>
      <c r="E258" s="197" t="s">
        <v>2256</v>
      </c>
      <c r="F258" s="198" t="s">
        <v>2257</v>
      </c>
      <c r="G258" s="199" t="s">
        <v>220</v>
      </c>
      <c r="H258" s="200">
        <v>52</v>
      </c>
      <c r="I258" s="201">
        <v>2.4500000000000002</v>
      </c>
      <c r="J258" s="201">
        <f t="shared" si="40"/>
        <v>127.4</v>
      </c>
      <c r="K258" s="202"/>
      <c r="L258" s="36"/>
      <c r="M258" s="203" t="s">
        <v>1</v>
      </c>
      <c r="N258" s="204" t="s">
        <v>39</v>
      </c>
      <c r="O258" s="205">
        <v>0</v>
      </c>
      <c r="P258" s="205">
        <f t="shared" si="41"/>
        <v>0</v>
      </c>
      <c r="Q258" s="205">
        <v>0</v>
      </c>
      <c r="R258" s="205">
        <f t="shared" si="42"/>
        <v>0</v>
      </c>
      <c r="S258" s="205">
        <v>0</v>
      </c>
      <c r="T258" s="206">
        <f t="shared" si="4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207" t="s">
        <v>530</v>
      </c>
      <c r="AT258" s="207" t="s">
        <v>167</v>
      </c>
      <c r="AU258" s="207" t="s">
        <v>94</v>
      </c>
      <c r="AY258" s="17" t="s">
        <v>165</v>
      </c>
      <c r="BE258" s="208">
        <f t="shared" si="44"/>
        <v>0</v>
      </c>
      <c r="BF258" s="208">
        <f t="shared" si="45"/>
        <v>127.4</v>
      </c>
      <c r="BG258" s="208">
        <f t="shared" si="46"/>
        <v>0</v>
      </c>
      <c r="BH258" s="208">
        <f t="shared" si="47"/>
        <v>0</v>
      </c>
      <c r="BI258" s="208">
        <f t="shared" si="48"/>
        <v>0</v>
      </c>
      <c r="BJ258" s="17" t="s">
        <v>94</v>
      </c>
      <c r="BK258" s="208">
        <f t="shared" si="49"/>
        <v>127.4</v>
      </c>
      <c r="BL258" s="17" t="s">
        <v>530</v>
      </c>
      <c r="BM258" s="207" t="s">
        <v>2258</v>
      </c>
    </row>
    <row r="259" spans="1:65" s="2" customFormat="1" ht="16.5" customHeight="1">
      <c r="A259" s="31"/>
      <c r="B259" s="32"/>
      <c r="C259" s="243" t="s">
        <v>1224</v>
      </c>
      <c r="D259" s="243" t="s">
        <v>615</v>
      </c>
      <c r="E259" s="244" t="s">
        <v>2259</v>
      </c>
      <c r="F259" s="245" t="s">
        <v>2260</v>
      </c>
      <c r="G259" s="246" t="s">
        <v>220</v>
      </c>
      <c r="H259" s="247">
        <v>52</v>
      </c>
      <c r="I259" s="248">
        <v>10.88</v>
      </c>
      <c r="J259" s="248">
        <f t="shared" si="40"/>
        <v>565.76</v>
      </c>
      <c r="K259" s="249"/>
      <c r="L259" s="250"/>
      <c r="M259" s="251" t="s">
        <v>1</v>
      </c>
      <c r="N259" s="252" t="s">
        <v>39</v>
      </c>
      <c r="O259" s="205">
        <v>0</v>
      </c>
      <c r="P259" s="205">
        <f t="shared" si="41"/>
        <v>0</v>
      </c>
      <c r="Q259" s="205">
        <v>0</v>
      </c>
      <c r="R259" s="205">
        <f t="shared" si="42"/>
        <v>0</v>
      </c>
      <c r="S259" s="205">
        <v>0</v>
      </c>
      <c r="T259" s="206">
        <f t="shared" si="4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207" t="s">
        <v>1230</v>
      </c>
      <c r="AT259" s="207" t="s">
        <v>615</v>
      </c>
      <c r="AU259" s="207" t="s">
        <v>94</v>
      </c>
      <c r="AY259" s="17" t="s">
        <v>165</v>
      </c>
      <c r="BE259" s="208">
        <f t="shared" si="44"/>
        <v>0</v>
      </c>
      <c r="BF259" s="208">
        <f t="shared" si="45"/>
        <v>565.76</v>
      </c>
      <c r="BG259" s="208">
        <f t="shared" si="46"/>
        <v>0</v>
      </c>
      <c r="BH259" s="208">
        <f t="shared" si="47"/>
        <v>0</v>
      </c>
      <c r="BI259" s="208">
        <f t="shared" si="48"/>
        <v>0</v>
      </c>
      <c r="BJ259" s="17" t="s">
        <v>94</v>
      </c>
      <c r="BK259" s="208">
        <f t="shared" si="49"/>
        <v>565.76</v>
      </c>
      <c r="BL259" s="17" t="s">
        <v>1230</v>
      </c>
      <c r="BM259" s="207" t="s">
        <v>2261</v>
      </c>
    </row>
    <row r="260" spans="1:65" s="2" customFormat="1" ht="24.2" customHeight="1">
      <c r="A260" s="31"/>
      <c r="B260" s="32"/>
      <c r="C260" s="196" t="s">
        <v>1230</v>
      </c>
      <c r="D260" s="196" t="s">
        <v>167</v>
      </c>
      <c r="E260" s="197" t="s">
        <v>2262</v>
      </c>
      <c r="F260" s="198" t="s">
        <v>2263</v>
      </c>
      <c r="G260" s="199" t="s">
        <v>220</v>
      </c>
      <c r="H260" s="200">
        <v>9</v>
      </c>
      <c r="I260" s="201">
        <v>1.02</v>
      </c>
      <c r="J260" s="201">
        <f t="shared" si="40"/>
        <v>9.18</v>
      </c>
      <c r="K260" s="202"/>
      <c r="L260" s="36"/>
      <c r="M260" s="203" t="s">
        <v>1</v>
      </c>
      <c r="N260" s="204" t="s">
        <v>39</v>
      </c>
      <c r="O260" s="205">
        <v>0</v>
      </c>
      <c r="P260" s="205">
        <f t="shared" si="41"/>
        <v>0</v>
      </c>
      <c r="Q260" s="205">
        <v>0</v>
      </c>
      <c r="R260" s="205">
        <f t="shared" si="42"/>
        <v>0</v>
      </c>
      <c r="S260" s="205">
        <v>0</v>
      </c>
      <c r="T260" s="206">
        <f t="shared" si="43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207" t="s">
        <v>530</v>
      </c>
      <c r="AT260" s="207" t="s">
        <v>167</v>
      </c>
      <c r="AU260" s="207" t="s">
        <v>94</v>
      </c>
      <c r="AY260" s="17" t="s">
        <v>165</v>
      </c>
      <c r="BE260" s="208">
        <f t="shared" si="44"/>
        <v>0</v>
      </c>
      <c r="BF260" s="208">
        <f t="shared" si="45"/>
        <v>9.18</v>
      </c>
      <c r="BG260" s="208">
        <f t="shared" si="46"/>
        <v>0</v>
      </c>
      <c r="BH260" s="208">
        <f t="shared" si="47"/>
        <v>0</v>
      </c>
      <c r="BI260" s="208">
        <f t="shared" si="48"/>
        <v>0</v>
      </c>
      <c r="BJ260" s="17" t="s">
        <v>94</v>
      </c>
      <c r="BK260" s="208">
        <f t="shared" si="49"/>
        <v>9.18</v>
      </c>
      <c r="BL260" s="17" t="s">
        <v>530</v>
      </c>
      <c r="BM260" s="207" t="s">
        <v>2264</v>
      </c>
    </row>
    <row r="261" spans="1:65" s="2" customFormat="1" ht="21.75" customHeight="1">
      <c r="A261" s="31"/>
      <c r="B261" s="32"/>
      <c r="C261" s="243" t="s">
        <v>1236</v>
      </c>
      <c r="D261" s="243" t="s">
        <v>615</v>
      </c>
      <c r="E261" s="244" t="s">
        <v>2265</v>
      </c>
      <c r="F261" s="245" t="s">
        <v>2266</v>
      </c>
      <c r="G261" s="246" t="s">
        <v>220</v>
      </c>
      <c r="H261" s="247">
        <v>9</v>
      </c>
      <c r="I261" s="248">
        <v>1.23</v>
      </c>
      <c r="J261" s="248">
        <f t="shared" si="40"/>
        <v>11.07</v>
      </c>
      <c r="K261" s="249"/>
      <c r="L261" s="250"/>
      <c r="M261" s="251" t="s">
        <v>1</v>
      </c>
      <c r="N261" s="252" t="s">
        <v>39</v>
      </c>
      <c r="O261" s="205">
        <v>0</v>
      </c>
      <c r="P261" s="205">
        <f t="shared" si="41"/>
        <v>0</v>
      </c>
      <c r="Q261" s="205">
        <v>0</v>
      </c>
      <c r="R261" s="205">
        <f t="shared" si="42"/>
        <v>0</v>
      </c>
      <c r="S261" s="205">
        <v>0</v>
      </c>
      <c r="T261" s="206">
        <f t="shared" si="43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07" t="s">
        <v>1230</v>
      </c>
      <c r="AT261" s="207" t="s">
        <v>615</v>
      </c>
      <c r="AU261" s="207" t="s">
        <v>94</v>
      </c>
      <c r="AY261" s="17" t="s">
        <v>165</v>
      </c>
      <c r="BE261" s="208">
        <f t="shared" si="44"/>
        <v>0</v>
      </c>
      <c r="BF261" s="208">
        <f t="shared" si="45"/>
        <v>11.07</v>
      </c>
      <c r="BG261" s="208">
        <f t="shared" si="46"/>
        <v>0</v>
      </c>
      <c r="BH261" s="208">
        <f t="shared" si="47"/>
        <v>0</v>
      </c>
      <c r="BI261" s="208">
        <f t="shared" si="48"/>
        <v>0</v>
      </c>
      <c r="BJ261" s="17" t="s">
        <v>94</v>
      </c>
      <c r="BK261" s="208">
        <f t="shared" si="49"/>
        <v>11.07</v>
      </c>
      <c r="BL261" s="17" t="s">
        <v>1230</v>
      </c>
      <c r="BM261" s="207" t="s">
        <v>2267</v>
      </c>
    </row>
    <row r="262" spans="1:65" s="2" customFormat="1" ht="24.2" customHeight="1">
      <c r="A262" s="31"/>
      <c r="B262" s="32"/>
      <c r="C262" s="196" t="s">
        <v>1243</v>
      </c>
      <c r="D262" s="196" t="s">
        <v>167</v>
      </c>
      <c r="E262" s="197" t="s">
        <v>2268</v>
      </c>
      <c r="F262" s="198" t="s">
        <v>2269</v>
      </c>
      <c r="G262" s="199" t="s">
        <v>220</v>
      </c>
      <c r="H262" s="200">
        <v>87</v>
      </c>
      <c r="I262" s="201">
        <v>1.2</v>
      </c>
      <c r="J262" s="201">
        <f t="shared" si="40"/>
        <v>104.4</v>
      </c>
      <c r="K262" s="202"/>
      <c r="L262" s="36"/>
      <c r="M262" s="203" t="s">
        <v>1</v>
      </c>
      <c r="N262" s="204" t="s">
        <v>39</v>
      </c>
      <c r="O262" s="205">
        <v>0</v>
      </c>
      <c r="P262" s="205">
        <f t="shared" si="41"/>
        <v>0</v>
      </c>
      <c r="Q262" s="205">
        <v>0</v>
      </c>
      <c r="R262" s="205">
        <f t="shared" si="42"/>
        <v>0</v>
      </c>
      <c r="S262" s="205">
        <v>0</v>
      </c>
      <c r="T262" s="206">
        <f t="shared" si="43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207" t="s">
        <v>530</v>
      </c>
      <c r="AT262" s="207" t="s">
        <v>167</v>
      </c>
      <c r="AU262" s="207" t="s">
        <v>94</v>
      </c>
      <c r="AY262" s="17" t="s">
        <v>165</v>
      </c>
      <c r="BE262" s="208">
        <f t="shared" si="44"/>
        <v>0</v>
      </c>
      <c r="BF262" s="208">
        <f t="shared" si="45"/>
        <v>104.4</v>
      </c>
      <c r="BG262" s="208">
        <f t="shared" si="46"/>
        <v>0</v>
      </c>
      <c r="BH262" s="208">
        <f t="shared" si="47"/>
        <v>0</v>
      </c>
      <c r="BI262" s="208">
        <f t="shared" si="48"/>
        <v>0</v>
      </c>
      <c r="BJ262" s="17" t="s">
        <v>94</v>
      </c>
      <c r="BK262" s="208">
        <f t="shared" si="49"/>
        <v>104.4</v>
      </c>
      <c r="BL262" s="17" t="s">
        <v>530</v>
      </c>
      <c r="BM262" s="207" t="s">
        <v>2270</v>
      </c>
    </row>
    <row r="263" spans="1:65" s="2" customFormat="1" ht="21.75" customHeight="1">
      <c r="A263" s="31"/>
      <c r="B263" s="32"/>
      <c r="C263" s="243" t="s">
        <v>1248</v>
      </c>
      <c r="D263" s="243" t="s">
        <v>615</v>
      </c>
      <c r="E263" s="244" t="s">
        <v>2271</v>
      </c>
      <c r="F263" s="245" t="s">
        <v>2272</v>
      </c>
      <c r="G263" s="246" t="s">
        <v>220</v>
      </c>
      <c r="H263" s="247">
        <v>87</v>
      </c>
      <c r="I263" s="248">
        <v>2.2400000000000002</v>
      </c>
      <c r="J263" s="248">
        <f t="shared" si="40"/>
        <v>194.88</v>
      </c>
      <c r="K263" s="249"/>
      <c r="L263" s="250"/>
      <c r="M263" s="251" t="s">
        <v>1</v>
      </c>
      <c r="N263" s="252" t="s">
        <v>39</v>
      </c>
      <c r="O263" s="205">
        <v>0</v>
      </c>
      <c r="P263" s="205">
        <f t="shared" si="41"/>
        <v>0</v>
      </c>
      <c r="Q263" s="205">
        <v>0</v>
      </c>
      <c r="R263" s="205">
        <f t="shared" si="42"/>
        <v>0</v>
      </c>
      <c r="S263" s="205">
        <v>0</v>
      </c>
      <c r="T263" s="206">
        <f t="shared" si="43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207" t="s">
        <v>1230</v>
      </c>
      <c r="AT263" s="207" t="s">
        <v>615</v>
      </c>
      <c r="AU263" s="207" t="s">
        <v>94</v>
      </c>
      <c r="AY263" s="17" t="s">
        <v>165</v>
      </c>
      <c r="BE263" s="208">
        <f t="shared" si="44"/>
        <v>0</v>
      </c>
      <c r="BF263" s="208">
        <f t="shared" si="45"/>
        <v>194.88</v>
      </c>
      <c r="BG263" s="208">
        <f t="shared" si="46"/>
        <v>0</v>
      </c>
      <c r="BH263" s="208">
        <f t="shared" si="47"/>
        <v>0</v>
      </c>
      <c r="BI263" s="208">
        <f t="shared" si="48"/>
        <v>0</v>
      </c>
      <c r="BJ263" s="17" t="s">
        <v>94</v>
      </c>
      <c r="BK263" s="208">
        <f t="shared" si="49"/>
        <v>194.88</v>
      </c>
      <c r="BL263" s="17" t="s">
        <v>1230</v>
      </c>
      <c r="BM263" s="207" t="s">
        <v>2273</v>
      </c>
    </row>
    <row r="264" spans="1:65" s="2" customFormat="1" ht="24.2" customHeight="1">
      <c r="A264" s="31"/>
      <c r="B264" s="32"/>
      <c r="C264" s="196" t="s">
        <v>1253</v>
      </c>
      <c r="D264" s="196" t="s">
        <v>167</v>
      </c>
      <c r="E264" s="197" t="s">
        <v>2274</v>
      </c>
      <c r="F264" s="198" t="s">
        <v>2275</v>
      </c>
      <c r="G264" s="199" t="s">
        <v>220</v>
      </c>
      <c r="H264" s="200">
        <v>12</v>
      </c>
      <c r="I264" s="201">
        <v>2.04</v>
      </c>
      <c r="J264" s="201">
        <f t="shared" si="40"/>
        <v>24.48</v>
      </c>
      <c r="K264" s="202"/>
      <c r="L264" s="36"/>
      <c r="M264" s="203" t="s">
        <v>1</v>
      </c>
      <c r="N264" s="204" t="s">
        <v>39</v>
      </c>
      <c r="O264" s="205">
        <v>0</v>
      </c>
      <c r="P264" s="205">
        <f t="shared" si="41"/>
        <v>0</v>
      </c>
      <c r="Q264" s="205">
        <v>0</v>
      </c>
      <c r="R264" s="205">
        <f t="shared" si="42"/>
        <v>0</v>
      </c>
      <c r="S264" s="205">
        <v>0</v>
      </c>
      <c r="T264" s="206">
        <f t="shared" si="43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207" t="s">
        <v>530</v>
      </c>
      <c r="AT264" s="207" t="s">
        <v>167</v>
      </c>
      <c r="AU264" s="207" t="s">
        <v>94</v>
      </c>
      <c r="AY264" s="17" t="s">
        <v>165</v>
      </c>
      <c r="BE264" s="208">
        <f t="shared" si="44"/>
        <v>0</v>
      </c>
      <c r="BF264" s="208">
        <f t="shared" si="45"/>
        <v>24.48</v>
      </c>
      <c r="BG264" s="208">
        <f t="shared" si="46"/>
        <v>0</v>
      </c>
      <c r="BH264" s="208">
        <f t="shared" si="47"/>
        <v>0</v>
      </c>
      <c r="BI264" s="208">
        <f t="shared" si="48"/>
        <v>0</v>
      </c>
      <c r="BJ264" s="17" t="s">
        <v>94</v>
      </c>
      <c r="BK264" s="208">
        <f t="shared" si="49"/>
        <v>24.48</v>
      </c>
      <c r="BL264" s="17" t="s">
        <v>530</v>
      </c>
      <c r="BM264" s="207" t="s">
        <v>2276</v>
      </c>
    </row>
    <row r="265" spans="1:65" s="2" customFormat="1" ht="21.75" customHeight="1">
      <c r="A265" s="31"/>
      <c r="B265" s="32"/>
      <c r="C265" s="243" t="s">
        <v>1258</v>
      </c>
      <c r="D265" s="243" t="s">
        <v>615</v>
      </c>
      <c r="E265" s="244" t="s">
        <v>2277</v>
      </c>
      <c r="F265" s="245" t="s">
        <v>2278</v>
      </c>
      <c r="G265" s="246" t="s">
        <v>220</v>
      </c>
      <c r="H265" s="247">
        <v>12</v>
      </c>
      <c r="I265" s="248">
        <v>5.0599999999999996</v>
      </c>
      <c r="J265" s="248">
        <f t="shared" si="40"/>
        <v>60.72</v>
      </c>
      <c r="K265" s="249"/>
      <c r="L265" s="250"/>
      <c r="M265" s="251" t="s">
        <v>1</v>
      </c>
      <c r="N265" s="252" t="s">
        <v>39</v>
      </c>
      <c r="O265" s="205">
        <v>0</v>
      </c>
      <c r="P265" s="205">
        <f t="shared" si="41"/>
        <v>0</v>
      </c>
      <c r="Q265" s="205">
        <v>0</v>
      </c>
      <c r="R265" s="205">
        <f t="shared" si="42"/>
        <v>0</v>
      </c>
      <c r="S265" s="205">
        <v>0</v>
      </c>
      <c r="T265" s="206">
        <f t="shared" si="4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207" t="s">
        <v>1230</v>
      </c>
      <c r="AT265" s="207" t="s">
        <v>615</v>
      </c>
      <c r="AU265" s="207" t="s">
        <v>94</v>
      </c>
      <c r="AY265" s="17" t="s">
        <v>165</v>
      </c>
      <c r="BE265" s="208">
        <f t="shared" si="44"/>
        <v>0</v>
      </c>
      <c r="BF265" s="208">
        <f t="shared" si="45"/>
        <v>60.72</v>
      </c>
      <c r="BG265" s="208">
        <f t="shared" si="46"/>
        <v>0</v>
      </c>
      <c r="BH265" s="208">
        <f t="shared" si="47"/>
        <v>0</v>
      </c>
      <c r="BI265" s="208">
        <f t="shared" si="48"/>
        <v>0</v>
      </c>
      <c r="BJ265" s="17" t="s">
        <v>94</v>
      </c>
      <c r="BK265" s="208">
        <f t="shared" si="49"/>
        <v>60.72</v>
      </c>
      <c r="BL265" s="17" t="s">
        <v>1230</v>
      </c>
      <c r="BM265" s="207" t="s">
        <v>2279</v>
      </c>
    </row>
    <row r="266" spans="1:65" s="2" customFormat="1" ht="24.2" customHeight="1">
      <c r="A266" s="31"/>
      <c r="B266" s="32"/>
      <c r="C266" s="196" t="s">
        <v>1262</v>
      </c>
      <c r="D266" s="196" t="s">
        <v>167</v>
      </c>
      <c r="E266" s="197" t="s">
        <v>2280</v>
      </c>
      <c r="F266" s="198" t="s">
        <v>2281</v>
      </c>
      <c r="G266" s="199" t="s">
        <v>220</v>
      </c>
      <c r="H266" s="200">
        <v>87</v>
      </c>
      <c r="I266" s="201">
        <v>1.37</v>
      </c>
      <c r="J266" s="201">
        <f t="shared" si="40"/>
        <v>119.19</v>
      </c>
      <c r="K266" s="202"/>
      <c r="L266" s="36"/>
      <c r="M266" s="203" t="s">
        <v>1</v>
      </c>
      <c r="N266" s="204" t="s">
        <v>39</v>
      </c>
      <c r="O266" s="205">
        <v>0</v>
      </c>
      <c r="P266" s="205">
        <f t="shared" si="41"/>
        <v>0</v>
      </c>
      <c r="Q266" s="205">
        <v>0</v>
      </c>
      <c r="R266" s="205">
        <f t="shared" si="42"/>
        <v>0</v>
      </c>
      <c r="S266" s="205">
        <v>0</v>
      </c>
      <c r="T266" s="206">
        <f t="shared" si="4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207" t="s">
        <v>530</v>
      </c>
      <c r="AT266" s="207" t="s">
        <v>167</v>
      </c>
      <c r="AU266" s="207" t="s">
        <v>94</v>
      </c>
      <c r="AY266" s="17" t="s">
        <v>165</v>
      </c>
      <c r="BE266" s="208">
        <f t="shared" si="44"/>
        <v>0</v>
      </c>
      <c r="BF266" s="208">
        <f t="shared" si="45"/>
        <v>119.19</v>
      </c>
      <c r="BG266" s="208">
        <f t="shared" si="46"/>
        <v>0</v>
      </c>
      <c r="BH266" s="208">
        <f t="shared" si="47"/>
        <v>0</v>
      </c>
      <c r="BI266" s="208">
        <f t="shared" si="48"/>
        <v>0</v>
      </c>
      <c r="BJ266" s="17" t="s">
        <v>94</v>
      </c>
      <c r="BK266" s="208">
        <f t="shared" si="49"/>
        <v>119.19</v>
      </c>
      <c r="BL266" s="17" t="s">
        <v>530</v>
      </c>
      <c r="BM266" s="207" t="s">
        <v>2282</v>
      </c>
    </row>
    <row r="267" spans="1:65" s="2" customFormat="1" ht="21.75" customHeight="1">
      <c r="A267" s="31"/>
      <c r="B267" s="32"/>
      <c r="C267" s="243" t="s">
        <v>1267</v>
      </c>
      <c r="D267" s="243" t="s">
        <v>615</v>
      </c>
      <c r="E267" s="244" t="s">
        <v>2283</v>
      </c>
      <c r="F267" s="245" t="s">
        <v>2284</v>
      </c>
      <c r="G267" s="246" t="s">
        <v>220</v>
      </c>
      <c r="H267" s="247">
        <v>87</v>
      </c>
      <c r="I267" s="248">
        <v>6.05</v>
      </c>
      <c r="J267" s="248">
        <f t="shared" si="40"/>
        <v>526.35</v>
      </c>
      <c r="K267" s="249"/>
      <c r="L267" s="250"/>
      <c r="M267" s="251" t="s">
        <v>1</v>
      </c>
      <c r="N267" s="252" t="s">
        <v>39</v>
      </c>
      <c r="O267" s="205">
        <v>0</v>
      </c>
      <c r="P267" s="205">
        <f t="shared" si="41"/>
        <v>0</v>
      </c>
      <c r="Q267" s="205">
        <v>0</v>
      </c>
      <c r="R267" s="205">
        <f t="shared" si="42"/>
        <v>0</v>
      </c>
      <c r="S267" s="205">
        <v>0</v>
      </c>
      <c r="T267" s="206">
        <f t="shared" si="4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207" t="s">
        <v>1230</v>
      </c>
      <c r="AT267" s="207" t="s">
        <v>615</v>
      </c>
      <c r="AU267" s="207" t="s">
        <v>94</v>
      </c>
      <c r="AY267" s="17" t="s">
        <v>165</v>
      </c>
      <c r="BE267" s="208">
        <f t="shared" si="44"/>
        <v>0</v>
      </c>
      <c r="BF267" s="208">
        <f t="shared" si="45"/>
        <v>526.35</v>
      </c>
      <c r="BG267" s="208">
        <f t="shared" si="46"/>
        <v>0</v>
      </c>
      <c r="BH267" s="208">
        <f t="shared" si="47"/>
        <v>0</v>
      </c>
      <c r="BI267" s="208">
        <f t="shared" si="48"/>
        <v>0</v>
      </c>
      <c r="BJ267" s="17" t="s">
        <v>94</v>
      </c>
      <c r="BK267" s="208">
        <f t="shared" si="49"/>
        <v>526.35</v>
      </c>
      <c r="BL267" s="17" t="s">
        <v>1230</v>
      </c>
      <c r="BM267" s="207" t="s">
        <v>2285</v>
      </c>
    </row>
    <row r="268" spans="1:65" s="2" customFormat="1" ht="16.5" customHeight="1">
      <c r="A268" s="31"/>
      <c r="B268" s="32"/>
      <c r="C268" s="196" t="s">
        <v>1271</v>
      </c>
      <c r="D268" s="196" t="s">
        <v>167</v>
      </c>
      <c r="E268" s="197" t="s">
        <v>2286</v>
      </c>
      <c r="F268" s="198" t="s">
        <v>2287</v>
      </c>
      <c r="G268" s="199" t="s">
        <v>289</v>
      </c>
      <c r="H268" s="200">
        <v>209</v>
      </c>
      <c r="I268" s="201">
        <v>0.3</v>
      </c>
      <c r="J268" s="201">
        <f t="shared" si="40"/>
        <v>62.7</v>
      </c>
      <c r="K268" s="202"/>
      <c r="L268" s="36"/>
      <c r="M268" s="203" t="s">
        <v>1</v>
      </c>
      <c r="N268" s="204" t="s">
        <v>39</v>
      </c>
      <c r="O268" s="205">
        <v>0</v>
      </c>
      <c r="P268" s="205">
        <f t="shared" si="41"/>
        <v>0</v>
      </c>
      <c r="Q268" s="205">
        <v>0</v>
      </c>
      <c r="R268" s="205">
        <f t="shared" si="42"/>
        <v>0</v>
      </c>
      <c r="S268" s="205">
        <v>0</v>
      </c>
      <c r="T268" s="206">
        <f t="shared" si="4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207" t="s">
        <v>530</v>
      </c>
      <c r="AT268" s="207" t="s">
        <v>167</v>
      </c>
      <c r="AU268" s="207" t="s">
        <v>94</v>
      </c>
      <c r="AY268" s="17" t="s">
        <v>165</v>
      </c>
      <c r="BE268" s="208">
        <f t="shared" si="44"/>
        <v>0</v>
      </c>
      <c r="BF268" s="208">
        <f t="shared" si="45"/>
        <v>62.7</v>
      </c>
      <c r="BG268" s="208">
        <f t="shared" si="46"/>
        <v>0</v>
      </c>
      <c r="BH268" s="208">
        <f t="shared" si="47"/>
        <v>0</v>
      </c>
      <c r="BI268" s="208">
        <f t="shared" si="48"/>
        <v>0</v>
      </c>
      <c r="BJ268" s="17" t="s">
        <v>94</v>
      </c>
      <c r="BK268" s="208">
        <f t="shared" si="49"/>
        <v>62.7</v>
      </c>
      <c r="BL268" s="17" t="s">
        <v>530</v>
      </c>
      <c r="BM268" s="207" t="s">
        <v>2288</v>
      </c>
    </row>
    <row r="269" spans="1:65" s="2" customFormat="1" ht="16.5" customHeight="1">
      <c r="A269" s="31"/>
      <c r="B269" s="32"/>
      <c r="C269" s="243" t="s">
        <v>1278</v>
      </c>
      <c r="D269" s="243" t="s">
        <v>615</v>
      </c>
      <c r="E269" s="244" t="s">
        <v>2289</v>
      </c>
      <c r="F269" s="245" t="s">
        <v>2290</v>
      </c>
      <c r="G269" s="246" t="s">
        <v>289</v>
      </c>
      <c r="H269" s="247">
        <v>209</v>
      </c>
      <c r="I269" s="248">
        <v>0.14000000000000001</v>
      </c>
      <c r="J269" s="248">
        <f t="shared" si="40"/>
        <v>29.26</v>
      </c>
      <c r="K269" s="249"/>
      <c r="L269" s="250"/>
      <c r="M269" s="251" t="s">
        <v>1</v>
      </c>
      <c r="N269" s="252" t="s">
        <v>39</v>
      </c>
      <c r="O269" s="205">
        <v>0</v>
      </c>
      <c r="P269" s="205">
        <f t="shared" si="41"/>
        <v>0</v>
      </c>
      <c r="Q269" s="205">
        <v>0</v>
      </c>
      <c r="R269" s="205">
        <f t="shared" si="42"/>
        <v>0</v>
      </c>
      <c r="S269" s="205">
        <v>0</v>
      </c>
      <c r="T269" s="206">
        <f t="shared" si="4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207" t="s">
        <v>1230</v>
      </c>
      <c r="AT269" s="207" t="s">
        <v>615</v>
      </c>
      <c r="AU269" s="207" t="s">
        <v>94</v>
      </c>
      <c r="AY269" s="17" t="s">
        <v>165</v>
      </c>
      <c r="BE269" s="208">
        <f t="shared" si="44"/>
        <v>0</v>
      </c>
      <c r="BF269" s="208">
        <f t="shared" si="45"/>
        <v>29.26</v>
      </c>
      <c r="BG269" s="208">
        <f t="shared" si="46"/>
        <v>0</v>
      </c>
      <c r="BH269" s="208">
        <f t="shared" si="47"/>
        <v>0</v>
      </c>
      <c r="BI269" s="208">
        <f t="shared" si="48"/>
        <v>0</v>
      </c>
      <c r="BJ269" s="17" t="s">
        <v>94</v>
      </c>
      <c r="BK269" s="208">
        <f t="shared" si="49"/>
        <v>29.26</v>
      </c>
      <c r="BL269" s="17" t="s">
        <v>1230</v>
      </c>
      <c r="BM269" s="207" t="s">
        <v>2291</v>
      </c>
    </row>
    <row r="270" spans="1:65" s="2" customFormat="1" ht="16.5" customHeight="1">
      <c r="A270" s="31"/>
      <c r="B270" s="32"/>
      <c r="C270" s="196" t="s">
        <v>1282</v>
      </c>
      <c r="D270" s="196" t="s">
        <v>167</v>
      </c>
      <c r="E270" s="197" t="s">
        <v>2292</v>
      </c>
      <c r="F270" s="198" t="s">
        <v>2293</v>
      </c>
      <c r="G270" s="199" t="s">
        <v>289</v>
      </c>
      <c r="H270" s="200">
        <v>1</v>
      </c>
      <c r="I270" s="201">
        <v>17.739999999999998</v>
      </c>
      <c r="J270" s="201">
        <f t="shared" si="40"/>
        <v>17.739999999999998</v>
      </c>
      <c r="K270" s="202"/>
      <c r="L270" s="36"/>
      <c r="M270" s="203" t="s">
        <v>1</v>
      </c>
      <c r="N270" s="204" t="s">
        <v>39</v>
      </c>
      <c r="O270" s="205">
        <v>0</v>
      </c>
      <c r="P270" s="205">
        <f t="shared" si="41"/>
        <v>0</v>
      </c>
      <c r="Q270" s="205">
        <v>0</v>
      </c>
      <c r="R270" s="205">
        <f t="shared" si="42"/>
        <v>0</v>
      </c>
      <c r="S270" s="205">
        <v>0</v>
      </c>
      <c r="T270" s="206">
        <f t="shared" si="4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207" t="s">
        <v>530</v>
      </c>
      <c r="AT270" s="207" t="s">
        <v>167</v>
      </c>
      <c r="AU270" s="207" t="s">
        <v>94</v>
      </c>
      <c r="AY270" s="17" t="s">
        <v>165</v>
      </c>
      <c r="BE270" s="208">
        <f t="shared" si="44"/>
        <v>0</v>
      </c>
      <c r="BF270" s="208">
        <f t="shared" si="45"/>
        <v>17.739999999999998</v>
      </c>
      <c r="BG270" s="208">
        <f t="shared" si="46"/>
        <v>0</v>
      </c>
      <c r="BH270" s="208">
        <f t="shared" si="47"/>
        <v>0</v>
      </c>
      <c r="BI270" s="208">
        <f t="shared" si="48"/>
        <v>0</v>
      </c>
      <c r="BJ270" s="17" t="s">
        <v>94</v>
      </c>
      <c r="BK270" s="208">
        <f t="shared" si="49"/>
        <v>17.739999999999998</v>
      </c>
      <c r="BL270" s="17" t="s">
        <v>530</v>
      </c>
      <c r="BM270" s="207" t="s">
        <v>2294</v>
      </c>
    </row>
    <row r="271" spans="1:65" s="2" customFormat="1" ht="24.2" customHeight="1">
      <c r="A271" s="31"/>
      <c r="B271" s="32"/>
      <c r="C271" s="243" t="s">
        <v>1287</v>
      </c>
      <c r="D271" s="243" t="s">
        <v>615</v>
      </c>
      <c r="E271" s="244" t="s">
        <v>2295</v>
      </c>
      <c r="F271" s="245" t="s">
        <v>2296</v>
      </c>
      <c r="G271" s="246" t="s">
        <v>289</v>
      </c>
      <c r="H271" s="247">
        <v>1</v>
      </c>
      <c r="I271" s="248">
        <v>35.18</v>
      </c>
      <c r="J271" s="248">
        <f t="shared" si="40"/>
        <v>35.18</v>
      </c>
      <c r="K271" s="249"/>
      <c r="L271" s="250"/>
      <c r="M271" s="251" t="s">
        <v>1</v>
      </c>
      <c r="N271" s="252" t="s">
        <v>39</v>
      </c>
      <c r="O271" s="205">
        <v>0</v>
      </c>
      <c r="P271" s="205">
        <f t="shared" si="41"/>
        <v>0</v>
      </c>
      <c r="Q271" s="205">
        <v>0</v>
      </c>
      <c r="R271" s="205">
        <f t="shared" si="42"/>
        <v>0</v>
      </c>
      <c r="S271" s="205">
        <v>0</v>
      </c>
      <c r="T271" s="206">
        <f t="shared" si="4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207" t="s">
        <v>1230</v>
      </c>
      <c r="AT271" s="207" t="s">
        <v>615</v>
      </c>
      <c r="AU271" s="207" t="s">
        <v>94</v>
      </c>
      <c r="AY271" s="17" t="s">
        <v>165</v>
      </c>
      <c r="BE271" s="208">
        <f t="shared" si="44"/>
        <v>0</v>
      </c>
      <c r="BF271" s="208">
        <f t="shared" si="45"/>
        <v>35.18</v>
      </c>
      <c r="BG271" s="208">
        <f t="shared" si="46"/>
        <v>0</v>
      </c>
      <c r="BH271" s="208">
        <f t="shared" si="47"/>
        <v>0</v>
      </c>
      <c r="BI271" s="208">
        <f t="shared" si="48"/>
        <v>0</v>
      </c>
      <c r="BJ271" s="17" t="s">
        <v>94</v>
      </c>
      <c r="BK271" s="208">
        <f t="shared" si="49"/>
        <v>35.18</v>
      </c>
      <c r="BL271" s="17" t="s">
        <v>1230</v>
      </c>
      <c r="BM271" s="207" t="s">
        <v>2297</v>
      </c>
    </row>
    <row r="272" spans="1:65" s="2" customFormat="1" ht="44.25" customHeight="1">
      <c r="A272" s="31"/>
      <c r="B272" s="32"/>
      <c r="C272" s="196" t="s">
        <v>1292</v>
      </c>
      <c r="D272" s="196" t="s">
        <v>167</v>
      </c>
      <c r="E272" s="197" t="s">
        <v>2298</v>
      </c>
      <c r="F272" s="198" t="s">
        <v>2299</v>
      </c>
      <c r="G272" s="199" t="s">
        <v>289</v>
      </c>
      <c r="H272" s="200">
        <v>3</v>
      </c>
      <c r="I272" s="201">
        <v>186.98</v>
      </c>
      <c r="J272" s="201">
        <f t="shared" si="40"/>
        <v>560.94000000000005</v>
      </c>
      <c r="K272" s="202"/>
      <c r="L272" s="36"/>
      <c r="M272" s="203" t="s">
        <v>1</v>
      </c>
      <c r="N272" s="204" t="s">
        <v>39</v>
      </c>
      <c r="O272" s="205">
        <v>0</v>
      </c>
      <c r="P272" s="205">
        <f t="shared" si="41"/>
        <v>0</v>
      </c>
      <c r="Q272" s="205">
        <v>0</v>
      </c>
      <c r="R272" s="205">
        <f t="shared" si="42"/>
        <v>0</v>
      </c>
      <c r="S272" s="205">
        <v>0</v>
      </c>
      <c r="T272" s="206">
        <f t="shared" si="4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207" t="s">
        <v>530</v>
      </c>
      <c r="AT272" s="207" t="s">
        <v>167</v>
      </c>
      <c r="AU272" s="207" t="s">
        <v>94</v>
      </c>
      <c r="AY272" s="17" t="s">
        <v>165</v>
      </c>
      <c r="BE272" s="208">
        <f t="shared" si="44"/>
        <v>0</v>
      </c>
      <c r="BF272" s="208">
        <f t="shared" si="45"/>
        <v>560.94000000000005</v>
      </c>
      <c r="BG272" s="208">
        <f t="shared" si="46"/>
        <v>0</v>
      </c>
      <c r="BH272" s="208">
        <f t="shared" si="47"/>
        <v>0</v>
      </c>
      <c r="BI272" s="208">
        <f t="shared" si="48"/>
        <v>0</v>
      </c>
      <c r="BJ272" s="17" t="s">
        <v>94</v>
      </c>
      <c r="BK272" s="208">
        <f t="shared" si="49"/>
        <v>560.94000000000005</v>
      </c>
      <c r="BL272" s="17" t="s">
        <v>530</v>
      </c>
      <c r="BM272" s="207" t="s">
        <v>2300</v>
      </c>
    </row>
    <row r="273" spans="1:65" s="2" customFormat="1" ht="16.5" customHeight="1">
      <c r="A273" s="31"/>
      <c r="B273" s="32"/>
      <c r="C273" s="243" t="s">
        <v>1297</v>
      </c>
      <c r="D273" s="243" t="s">
        <v>615</v>
      </c>
      <c r="E273" s="244" t="s">
        <v>2301</v>
      </c>
      <c r="F273" s="245" t="s">
        <v>2302</v>
      </c>
      <c r="G273" s="246" t="s">
        <v>170</v>
      </c>
      <c r="H273" s="247">
        <v>3</v>
      </c>
      <c r="I273" s="248">
        <v>221.42</v>
      </c>
      <c r="J273" s="248">
        <f t="shared" si="40"/>
        <v>664.26</v>
      </c>
      <c r="K273" s="249"/>
      <c r="L273" s="250"/>
      <c r="M273" s="251" t="s">
        <v>1</v>
      </c>
      <c r="N273" s="252" t="s">
        <v>39</v>
      </c>
      <c r="O273" s="205">
        <v>0</v>
      </c>
      <c r="P273" s="205">
        <f t="shared" si="41"/>
        <v>0</v>
      </c>
      <c r="Q273" s="205">
        <v>0</v>
      </c>
      <c r="R273" s="205">
        <f t="shared" si="42"/>
        <v>0</v>
      </c>
      <c r="S273" s="205">
        <v>0</v>
      </c>
      <c r="T273" s="206">
        <f t="shared" si="4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207" t="s">
        <v>1230</v>
      </c>
      <c r="AT273" s="207" t="s">
        <v>615</v>
      </c>
      <c r="AU273" s="207" t="s">
        <v>94</v>
      </c>
      <c r="AY273" s="17" t="s">
        <v>165</v>
      </c>
      <c r="BE273" s="208">
        <f t="shared" si="44"/>
        <v>0</v>
      </c>
      <c r="BF273" s="208">
        <f t="shared" si="45"/>
        <v>664.26</v>
      </c>
      <c r="BG273" s="208">
        <f t="shared" si="46"/>
        <v>0</v>
      </c>
      <c r="BH273" s="208">
        <f t="shared" si="47"/>
        <v>0</v>
      </c>
      <c r="BI273" s="208">
        <f t="shared" si="48"/>
        <v>0</v>
      </c>
      <c r="BJ273" s="17" t="s">
        <v>94</v>
      </c>
      <c r="BK273" s="208">
        <f t="shared" si="49"/>
        <v>664.26</v>
      </c>
      <c r="BL273" s="17" t="s">
        <v>1230</v>
      </c>
      <c r="BM273" s="207" t="s">
        <v>2303</v>
      </c>
    </row>
    <row r="274" spans="1:65" s="2" customFormat="1" ht="16.5" customHeight="1">
      <c r="A274" s="31"/>
      <c r="B274" s="32"/>
      <c r="C274" s="196" t="s">
        <v>1302</v>
      </c>
      <c r="D274" s="196" t="s">
        <v>167</v>
      </c>
      <c r="E274" s="197" t="s">
        <v>72</v>
      </c>
      <c r="F274" s="198" t="s">
        <v>2304</v>
      </c>
      <c r="G274" s="199" t="s">
        <v>631</v>
      </c>
      <c r="H274" s="200">
        <v>344.34399999999999</v>
      </c>
      <c r="I274" s="201">
        <v>5</v>
      </c>
      <c r="J274" s="201">
        <f t="shared" si="40"/>
        <v>1721.72</v>
      </c>
      <c r="K274" s="202"/>
      <c r="L274" s="36"/>
      <c r="M274" s="203" t="s">
        <v>1</v>
      </c>
      <c r="N274" s="204" t="s">
        <v>39</v>
      </c>
      <c r="O274" s="205">
        <v>0</v>
      </c>
      <c r="P274" s="205">
        <f t="shared" si="41"/>
        <v>0</v>
      </c>
      <c r="Q274" s="205">
        <v>0</v>
      </c>
      <c r="R274" s="205">
        <f t="shared" si="42"/>
        <v>0</v>
      </c>
      <c r="S274" s="205">
        <v>0</v>
      </c>
      <c r="T274" s="206">
        <f t="shared" si="4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207" t="s">
        <v>530</v>
      </c>
      <c r="AT274" s="207" t="s">
        <v>167</v>
      </c>
      <c r="AU274" s="207" t="s">
        <v>94</v>
      </c>
      <c r="AY274" s="17" t="s">
        <v>165</v>
      </c>
      <c r="BE274" s="208">
        <f t="shared" si="44"/>
        <v>0</v>
      </c>
      <c r="BF274" s="208">
        <f t="shared" si="45"/>
        <v>1721.72</v>
      </c>
      <c r="BG274" s="208">
        <f t="shared" si="46"/>
        <v>0</v>
      </c>
      <c r="BH274" s="208">
        <f t="shared" si="47"/>
        <v>0</v>
      </c>
      <c r="BI274" s="208">
        <f t="shared" si="48"/>
        <v>0</v>
      </c>
      <c r="BJ274" s="17" t="s">
        <v>94</v>
      </c>
      <c r="BK274" s="208">
        <f t="shared" si="49"/>
        <v>1721.72</v>
      </c>
      <c r="BL274" s="17" t="s">
        <v>530</v>
      </c>
      <c r="BM274" s="207" t="s">
        <v>2305</v>
      </c>
    </row>
    <row r="275" spans="1:65" s="2" customFormat="1" ht="16.5" customHeight="1">
      <c r="A275" s="31"/>
      <c r="B275" s="32"/>
      <c r="C275" s="196" t="s">
        <v>1307</v>
      </c>
      <c r="D275" s="196" t="s">
        <v>167</v>
      </c>
      <c r="E275" s="197" t="s">
        <v>2306</v>
      </c>
      <c r="F275" s="198" t="s">
        <v>2307</v>
      </c>
      <c r="G275" s="199" t="s">
        <v>631</v>
      </c>
      <c r="H275" s="200">
        <v>344.34399999999999</v>
      </c>
      <c r="I275" s="201">
        <v>1</v>
      </c>
      <c r="J275" s="201">
        <f t="shared" si="40"/>
        <v>344.34</v>
      </c>
      <c r="K275" s="202"/>
      <c r="L275" s="36"/>
      <c r="M275" s="203" t="s">
        <v>1</v>
      </c>
      <c r="N275" s="204" t="s">
        <v>39</v>
      </c>
      <c r="O275" s="205">
        <v>0</v>
      </c>
      <c r="P275" s="205">
        <f t="shared" si="41"/>
        <v>0</v>
      </c>
      <c r="Q275" s="205">
        <v>0</v>
      </c>
      <c r="R275" s="205">
        <f t="shared" si="42"/>
        <v>0</v>
      </c>
      <c r="S275" s="205">
        <v>0</v>
      </c>
      <c r="T275" s="206">
        <f t="shared" si="4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207" t="s">
        <v>530</v>
      </c>
      <c r="AT275" s="207" t="s">
        <v>167</v>
      </c>
      <c r="AU275" s="207" t="s">
        <v>94</v>
      </c>
      <c r="AY275" s="17" t="s">
        <v>165</v>
      </c>
      <c r="BE275" s="208">
        <f t="shared" si="44"/>
        <v>0</v>
      </c>
      <c r="BF275" s="208">
        <f t="shared" si="45"/>
        <v>344.34</v>
      </c>
      <c r="BG275" s="208">
        <f t="shared" si="46"/>
        <v>0</v>
      </c>
      <c r="BH275" s="208">
        <f t="shared" si="47"/>
        <v>0</v>
      </c>
      <c r="BI275" s="208">
        <f t="shared" si="48"/>
        <v>0</v>
      </c>
      <c r="BJ275" s="17" t="s">
        <v>94</v>
      </c>
      <c r="BK275" s="208">
        <f t="shared" si="49"/>
        <v>344.34</v>
      </c>
      <c r="BL275" s="17" t="s">
        <v>530</v>
      </c>
      <c r="BM275" s="207" t="s">
        <v>2308</v>
      </c>
    </row>
    <row r="276" spans="1:65" s="2" customFormat="1" ht="16.5" customHeight="1">
      <c r="A276" s="31"/>
      <c r="B276" s="32"/>
      <c r="C276" s="196" t="s">
        <v>1312</v>
      </c>
      <c r="D276" s="196" t="s">
        <v>167</v>
      </c>
      <c r="E276" s="197" t="s">
        <v>2309</v>
      </c>
      <c r="F276" s="198" t="s">
        <v>2310</v>
      </c>
      <c r="G276" s="199" t="s">
        <v>631</v>
      </c>
      <c r="H276" s="200">
        <v>248.38300000000001</v>
      </c>
      <c r="I276" s="201">
        <v>3</v>
      </c>
      <c r="J276" s="201">
        <f t="shared" ref="J276:J307" si="50">ROUND(I276*H276,2)</f>
        <v>745.15</v>
      </c>
      <c r="K276" s="202"/>
      <c r="L276" s="36"/>
      <c r="M276" s="203" t="s">
        <v>1</v>
      </c>
      <c r="N276" s="204" t="s">
        <v>39</v>
      </c>
      <c r="O276" s="205">
        <v>0</v>
      </c>
      <c r="P276" s="205">
        <f t="shared" ref="P276:P307" si="51">O276*H276</f>
        <v>0</v>
      </c>
      <c r="Q276" s="205">
        <v>0</v>
      </c>
      <c r="R276" s="205">
        <f t="shared" ref="R276:R307" si="52">Q276*H276</f>
        <v>0</v>
      </c>
      <c r="S276" s="205">
        <v>0</v>
      </c>
      <c r="T276" s="206">
        <f t="shared" ref="T276:T307" si="53"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207" t="s">
        <v>530</v>
      </c>
      <c r="AT276" s="207" t="s">
        <v>167</v>
      </c>
      <c r="AU276" s="207" t="s">
        <v>94</v>
      </c>
      <c r="AY276" s="17" t="s">
        <v>165</v>
      </c>
      <c r="BE276" s="208">
        <f t="shared" si="44"/>
        <v>0</v>
      </c>
      <c r="BF276" s="208">
        <f t="shared" si="45"/>
        <v>745.15</v>
      </c>
      <c r="BG276" s="208">
        <f t="shared" si="46"/>
        <v>0</v>
      </c>
      <c r="BH276" s="208">
        <f t="shared" si="47"/>
        <v>0</v>
      </c>
      <c r="BI276" s="208">
        <f t="shared" si="48"/>
        <v>0</v>
      </c>
      <c r="BJ276" s="17" t="s">
        <v>94</v>
      </c>
      <c r="BK276" s="208">
        <f t="shared" si="49"/>
        <v>745.15</v>
      </c>
      <c r="BL276" s="17" t="s">
        <v>530</v>
      </c>
      <c r="BM276" s="207" t="s">
        <v>2311</v>
      </c>
    </row>
    <row r="277" spans="1:65" s="2" customFormat="1" ht="16.5" customHeight="1">
      <c r="A277" s="31"/>
      <c r="B277" s="32"/>
      <c r="C277" s="196" t="s">
        <v>1317</v>
      </c>
      <c r="D277" s="196" t="s">
        <v>167</v>
      </c>
      <c r="E277" s="197" t="s">
        <v>2312</v>
      </c>
      <c r="F277" s="198" t="s">
        <v>2313</v>
      </c>
      <c r="G277" s="199" t="s">
        <v>631</v>
      </c>
      <c r="H277" s="200">
        <v>344.34399999999999</v>
      </c>
      <c r="I277" s="201">
        <v>1</v>
      </c>
      <c r="J277" s="201">
        <f t="shared" si="50"/>
        <v>344.34</v>
      </c>
      <c r="K277" s="202"/>
      <c r="L277" s="36"/>
      <c r="M277" s="203" t="s">
        <v>1</v>
      </c>
      <c r="N277" s="204" t="s">
        <v>39</v>
      </c>
      <c r="O277" s="205">
        <v>0</v>
      </c>
      <c r="P277" s="205">
        <f t="shared" si="51"/>
        <v>0</v>
      </c>
      <c r="Q277" s="205">
        <v>0</v>
      </c>
      <c r="R277" s="205">
        <f t="shared" si="52"/>
        <v>0</v>
      </c>
      <c r="S277" s="205">
        <v>0</v>
      </c>
      <c r="T277" s="206">
        <f t="shared" si="5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07" t="s">
        <v>530</v>
      </c>
      <c r="AT277" s="207" t="s">
        <v>167</v>
      </c>
      <c r="AU277" s="207" t="s">
        <v>94</v>
      </c>
      <c r="AY277" s="17" t="s">
        <v>165</v>
      </c>
      <c r="BE277" s="208">
        <f t="shared" si="44"/>
        <v>0</v>
      </c>
      <c r="BF277" s="208">
        <f t="shared" si="45"/>
        <v>344.34</v>
      </c>
      <c r="BG277" s="208">
        <f t="shared" si="46"/>
        <v>0</v>
      </c>
      <c r="BH277" s="208">
        <f t="shared" si="47"/>
        <v>0</v>
      </c>
      <c r="BI277" s="208">
        <f t="shared" si="48"/>
        <v>0</v>
      </c>
      <c r="BJ277" s="17" t="s">
        <v>94</v>
      </c>
      <c r="BK277" s="208">
        <f t="shared" si="49"/>
        <v>344.34</v>
      </c>
      <c r="BL277" s="17" t="s">
        <v>530</v>
      </c>
      <c r="BM277" s="207" t="s">
        <v>2314</v>
      </c>
    </row>
    <row r="278" spans="1:65" s="12" customFormat="1" ht="25.9" customHeight="1">
      <c r="B278" s="181"/>
      <c r="C278" s="182"/>
      <c r="D278" s="183" t="s">
        <v>72</v>
      </c>
      <c r="E278" s="184" t="s">
        <v>2315</v>
      </c>
      <c r="F278" s="184" t="s">
        <v>2316</v>
      </c>
      <c r="G278" s="182"/>
      <c r="H278" s="182"/>
      <c r="I278" s="182"/>
      <c r="J278" s="185">
        <f>BK278</f>
        <v>6042</v>
      </c>
      <c r="K278" s="182"/>
      <c r="L278" s="186"/>
      <c r="M278" s="187"/>
      <c r="N278" s="188"/>
      <c r="O278" s="188"/>
      <c r="P278" s="189">
        <f>SUM(P279:P284)</f>
        <v>0</v>
      </c>
      <c r="Q278" s="188"/>
      <c r="R278" s="189">
        <f>SUM(R279:R284)</f>
        <v>0</v>
      </c>
      <c r="S278" s="188"/>
      <c r="T278" s="190">
        <f>SUM(T279:T284)</f>
        <v>0</v>
      </c>
      <c r="AR278" s="191" t="s">
        <v>171</v>
      </c>
      <c r="AT278" s="192" t="s">
        <v>72</v>
      </c>
      <c r="AU278" s="192" t="s">
        <v>73</v>
      </c>
      <c r="AY278" s="191" t="s">
        <v>165</v>
      </c>
      <c r="BK278" s="193">
        <f>SUM(BK279:BK284)</f>
        <v>6042</v>
      </c>
    </row>
    <row r="279" spans="1:65" s="2" customFormat="1" ht="16.5" customHeight="1">
      <c r="A279" s="31"/>
      <c r="B279" s="32"/>
      <c r="C279" s="196" t="s">
        <v>1321</v>
      </c>
      <c r="D279" s="196" t="s">
        <v>167</v>
      </c>
      <c r="E279" s="197" t="s">
        <v>2317</v>
      </c>
      <c r="F279" s="198" t="s">
        <v>2318</v>
      </c>
      <c r="G279" s="199" t="s">
        <v>2319</v>
      </c>
      <c r="H279" s="200">
        <v>120</v>
      </c>
      <c r="I279" s="201">
        <v>19.95</v>
      </c>
      <c r="J279" s="201">
        <f t="shared" ref="J279:J284" si="54">ROUND(I279*H279,2)</f>
        <v>2394</v>
      </c>
      <c r="K279" s="202"/>
      <c r="L279" s="36"/>
      <c r="M279" s="203" t="s">
        <v>1</v>
      </c>
      <c r="N279" s="204" t="s">
        <v>39</v>
      </c>
      <c r="O279" s="205">
        <v>0</v>
      </c>
      <c r="P279" s="205">
        <f t="shared" ref="P279:P284" si="55">O279*H279</f>
        <v>0</v>
      </c>
      <c r="Q279" s="205">
        <v>0</v>
      </c>
      <c r="R279" s="205">
        <f t="shared" ref="R279:R284" si="56">Q279*H279</f>
        <v>0</v>
      </c>
      <c r="S279" s="205">
        <v>0</v>
      </c>
      <c r="T279" s="206">
        <f t="shared" ref="T279:T284" si="57"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207" t="s">
        <v>632</v>
      </c>
      <c r="AT279" s="207" t="s">
        <v>167</v>
      </c>
      <c r="AU279" s="207" t="s">
        <v>81</v>
      </c>
      <c r="AY279" s="17" t="s">
        <v>165</v>
      </c>
      <c r="BE279" s="208">
        <f t="shared" ref="BE279:BE284" si="58">IF(N279="základná",J279,0)</f>
        <v>0</v>
      </c>
      <c r="BF279" s="208">
        <f t="shared" ref="BF279:BF284" si="59">IF(N279="znížená",J279,0)</f>
        <v>2394</v>
      </c>
      <c r="BG279" s="208">
        <f t="shared" ref="BG279:BG284" si="60">IF(N279="zákl. prenesená",J279,0)</f>
        <v>0</v>
      </c>
      <c r="BH279" s="208">
        <f t="shared" ref="BH279:BH284" si="61">IF(N279="zníž. prenesená",J279,0)</f>
        <v>0</v>
      </c>
      <c r="BI279" s="208">
        <f t="shared" ref="BI279:BI284" si="62">IF(N279="nulová",J279,0)</f>
        <v>0</v>
      </c>
      <c r="BJ279" s="17" t="s">
        <v>94</v>
      </c>
      <c r="BK279" s="208">
        <f t="shared" ref="BK279:BK284" si="63">ROUND(I279*H279,2)</f>
        <v>2394</v>
      </c>
      <c r="BL279" s="17" t="s">
        <v>632</v>
      </c>
      <c r="BM279" s="207" t="s">
        <v>2320</v>
      </c>
    </row>
    <row r="280" spans="1:65" s="2" customFormat="1" ht="16.5" customHeight="1">
      <c r="A280" s="31"/>
      <c r="B280" s="32"/>
      <c r="C280" s="196" t="s">
        <v>1325</v>
      </c>
      <c r="D280" s="196" t="s">
        <v>167</v>
      </c>
      <c r="E280" s="197" t="s">
        <v>2321</v>
      </c>
      <c r="F280" s="198" t="s">
        <v>2322</v>
      </c>
      <c r="G280" s="199" t="s">
        <v>2319</v>
      </c>
      <c r="H280" s="200">
        <v>16</v>
      </c>
      <c r="I280" s="201">
        <v>19.95</v>
      </c>
      <c r="J280" s="201">
        <f t="shared" si="54"/>
        <v>319.2</v>
      </c>
      <c r="K280" s="202"/>
      <c r="L280" s="36"/>
      <c r="M280" s="203" t="s">
        <v>1</v>
      </c>
      <c r="N280" s="204" t="s">
        <v>39</v>
      </c>
      <c r="O280" s="205">
        <v>0</v>
      </c>
      <c r="P280" s="205">
        <f t="shared" si="55"/>
        <v>0</v>
      </c>
      <c r="Q280" s="205">
        <v>0</v>
      </c>
      <c r="R280" s="205">
        <f t="shared" si="56"/>
        <v>0</v>
      </c>
      <c r="S280" s="205">
        <v>0</v>
      </c>
      <c r="T280" s="206">
        <f t="shared" si="57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207" t="s">
        <v>632</v>
      </c>
      <c r="AT280" s="207" t="s">
        <v>167</v>
      </c>
      <c r="AU280" s="207" t="s">
        <v>81</v>
      </c>
      <c r="AY280" s="17" t="s">
        <v>165</v>
      </c>
      <c r="BE280" s="208">
        <f t="shared" si="58"/>
        <v>0</v>
      </c>
      <c r="BF280" s="208">
        <f t="shared" si="59"/>
        <v>319.2</v>
      </c>
      <c r="BG280" s="208">
        <f t="shared" si="60"/>
        <v>0</v>
      </c>
      <c r="BH280" s="208">
        <f t="shared" si="61"/>
        <v>0</v>
      </c>
      <c r="BI280" s="208">
        <f t="shared" si="62"/>
        <v>0</v>
      </c>
      <c r="BJ280" s="17" t="s">
        <v>94</v>
      </c>
      <c r="BK280" s="208">
        <f t="shared" si="63"/>
        <v>319.2</v>
      </c>
      <c r="BL280" s="17" t="s">
        <v>632</v>
      </c>
      <c r="BM280" s="207" t="s">
        <v>2323</v>
      </c>
    </row>
    <row r="281" spans="1:65" s="2" customFormat="1" ht="16.5" customHeight="1">
      <c r="A281" s="31"/>
      <c r="B281" s="32"/>
      <c r="C281" s="196" t="s">
        <v>1331</v>
      </c>
      <c r="D281" s="196" t="s">
        <v>167</v>
      </c>
      <c r="E281" s="197" t="s">
        <v>2324</v>
      </c>
      <c r="F281" s="198" t="s">
        <v>2325</v>
      </c>
      <c r="G281" s="199" t="s">
        <v>289</v>
      </c>
      <c r="H281" s="200">
        <v>1</v>
      </c>
      <c r="I281" s="201">
        <v>800</v>
      </c>
      <c r="J281" s="201">
        <f t="shared" si="54"/>
        <v>800</v>
      </c>
      <c r="K281" s="202"/>
      <c r="L281" s="36"/>
      <c r="M281" s="203" t="s">
        <v>1</v>
      </c>
      <c r="N281" s="204" t="s">
        <v>39</v>
      </c>
      <c r="O281" s="205">
        <v>0</v>
      </c>
      <c r="P281" s="205">
        <f t="shared" si="55"/>
        <v>0</v>
      </c>
      <c r="Q281" s="205">
        <v>0</v>
      </c>
      <c r="R281" s="205">
        <f t="shared" si="56"/>
        <v>0</v>
      </c>
      <c r="S281" s="205">
        <v>0</v>
      </c>
      <c r="T281" s="206">
        <f t="shared" si="57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207" t="s">
        <v>632</v>
      </c>
      <c r="AT281" s="207" t="s">
        <v>167</v>
      </c>
      <c r="AU281" s="207" t="s">
        <v>81</v>
      </c>
      <c r="AY281" s="17" t="s">
        <v>165</v>
      </c>
      <c r="BE281" s="208">
        <f t="shared" si="58"/>
        <v>0</v>
      </c>
      <c r="BF281" s="208">
        <f t="shared" si="59"/>
        <v>800</v>
      </c>
      <c r="BG281" s="208">
        <f t="shared" si="60"/>
        <v>0</v>
      </c>
      <c r="BH281" s="208">
        <f t="shared" si="61"/>
        <v>0</v>
      </c>
      <c r="BI281" s="208">
        <f t="shared" si="62"/>
        <v>0</v>
      </c>
      <c r="BJ281" s="17" t="s">
        <v>94</v>
      </c>
      <c r="BK281" s="208">
        <f t="shared" si="63"/>
        <v>800</v>
      </c>
      <c r="BL281" s="17" t="s">
        <v>632</v>
      </c>
      <c r="BM281" s="207" t="s">
        <v>2326</v>
      </c>
    </row>
    <row r="282" spans="1:65" s="2" customFormat="1" ht="37.9" customHeight="1">
      <c r="A282" s="31"/>
      <c r="B282" s="32"/>
      <c r="C282" s="196" t="s">
        <v>1335</v>
      </c>
      <c r="D282" s="196" t="s">
        <v>167</v>
      </c>
      <c r="E282" s="197" t="s">
        <v>2327</v>
      </c>
      <c r="F282" s="198" t="s">
        <v>2328</v>
      </c>
      <c r="G282" s="199" t="s">
        <v>2319</v>
      </c>
      <c r="H282" s="200">
        <v>32</v>
      </c>
      <c r="I282" s="201">
        <v>19.649999999999999</v>
      </c>
      <c r="J282" s="201">
        <f t="shared" si="54"/>
        <v>628.79999999999995</v>
      </c>
      <c r="K282" s="202"/>
      <c r="L282" s="36"/>
      <c r="M282" s="203" t="s">
        <v>1</v>
      </c>
      <c r="N282" s="204" t="s">
        <v>39</v>
      </c>
      <c r="O282" s="205">
        <v>0</v>
      </c>
      <c r="P282" s="205">
        <f t="shared" si="55"/>
        <v>0</v>
      </c>
      <c r="Q282" s="205">
        <v>0</v>
      </c>
      <c r="R282" s="205">
        <f t="shared" si="56"/>
        <v>0</v>
      </c>
      <c r="S282" s="205">
        <v>0</v>
      </c>
      <c r="T282" s="206">
        <f t="shared" si="57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207" t="s">
        <v>632</v>
      </c>
      <c r="AT282" s="207" t="s">
        <v>167</v>
      </c>
      <c r="AU282" s="207" t="s">
        <v>81</v>
      </c>
      <c r="AY282" s="17" t="s">
        <v>165</v>
      </c>
      <c r="BE282" s="208">
        <f t="shared" si="58"/>
        <v>0</v>
      </c>
      <c r="BF282" s="208">
        <f t="shared" si="59"/>
        <v>628.79999999999995</v>
      </c>
      <c r="BG282" s="208">
        <f t="shared" si="60"/>
        <v>0</v>
      </c>
      <c r="BH282" s="208">
        <f t="shared" si="61"/>
        <v>0</v>
      </c>
      <c r="BI282" s="208">
        <f t="shared" si="62"/>
        <v>0</v>
      </c>
      <c r="BJ282" s="17" t="s">
        <v>94</v>
      </c>
      <c r="BK282" s="208">
        <f t="shared" si="63"/>
        <v>628.79999999999995</v>
      </c>
      <c r="BL282" s="17" t="s">
        <v>632</v>
      </c>
      <c r="BM282" s="207" t="s">
        <v>2329</v>
      </c>
    </row>
    <row r="283" spans="1:65" s="2" customFormat="1" ht="21.75" customHeight="1">
      <c r="A283" s="31"/>
      <c r="B283" s="32"/>
      <c r="C283" s="196" t="s">
        <v>1339</v>
      </c>
      <c r="D283" s="196" t="s">
        <v>167</v>
      </c>
      <c r="E283" s="197" t="s">
        <v>2330</v>
      </c>
      <c r="F283" s="198" t="s">
        <v>2331</v>
      </c>
      <c r="G283" s="199" t="s">
        <v>289</v>
      </c>
      <c r="H283" s="200">
        <v>1</v>
      </c>
      <c r="I283" s="201">
        <v>700</v>
      </c>
      <c r="J283" s="201">
        <f t="shared" si="54"/>
        <v>700</v>
      </c>
      <c r="K283" s="202"/>
      <c r="L283" s="36"/>
      <c r="M283" s="203" t="s">
        <v>1</v>
      </c>
      <c r="N283" s="204" t="s">
        <v>39</v>
      </c>
      <c r="O283" s="205">
        <v>0</v>
      </c>
      <c r="P283" s="205">
        <f t="shared" si="55"/>
        <v>0</v>
      </c>
      <c r="Q283" s="205">
        <v>0</v>
      </c>
      <c r="R283" s="205">
        <f t="shared" si="56"/>
        <v>0</v>
      </c>
      <c r="S283" s="205">
        <v>0</v>
      </c>
      <c r="T283" s="206">
        <f t="shared" si="57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207" t="s">
        <v>632</v>
      </c>
      <c r="AT283" s="207" t="s">
        <v>167</v>
      </c>
      <c r="AU283" s="207" t="s">
        <v>81</v>
      </c>
      <c r="AY283" s="17" t="s">
        <v>165</v>
      </c>
      <c r="BE283" s="208">
        <f t="shared" si="58"/>
        <v>0</v>
      </c>
      <c r="BF283" s="208">
        <f t="shared" si="59"/>
        <v>700</v>
      </c>
      <c r="BG283" s="208">
        <f t="shared" si="60"/>
        <v>0</v>
      </c>
      <c r="BH283" s="208">
        <f t="shared" si="61"/>
        <v>0</v>
      </c>
      <c r="BI283" s="208">
        <f t="shared" si="62"/>
        <v>0</v>
      </c>
      <c r="BJ283" s="17" t="s">
        <v>94</v>
      </c>
      <c r="BK283" s="208">
        <f t="shared" si="63"/>
        <v>700</v>
      </c>
      <c r="BL283" s="17" t="s">
        <v>632</v>
      </c>
      <c r="BM283" s="207" t="s">
        <v>2332</v>
      </c>
    </row>
    <row r="284" spans="1:65" s="2" customFormat="1" ht="16.5" customHeight="1">
      <c r="A284" s="31"/>
      <c r="B284" s="32"/>
      <c r="C284" s="196" t="s">
        <v>1343</v>
      </c>
      <c r="D284" s="196" t="s">
        <v>167</v>
      </c>
      <c r="E284" s="197" t="s">
        <v>2333</v>
      </c>
      <c r="F284" s="198" t="s">
        <v>2334</v>
      </c>
      <c r="G284" s="199" t="s">
        <v>289</v>
      </c>
      <c r="H284" s="200">
        <v>1</v>
      </c>
      <c r="I284" s="201">
        <v>1200</v>
      </c>
      <c r="J284" s="201">
        <f t="shared" si="54"/>
        <v>1200</v>
      </c>
      <c r="K284" s="202"/>
      <c r="L284" s="36"/>
      <c r="M284" s="203" t="s">
        <v>1</v>
      </c>
      <c r="N284" s="204" t="s">
        <v>39</v>
      </c>
      <c r="O284" s="205">
        <v>0</v>
      </c>
      <c r="P284" s="205">
        <f t="shared" si="55"/>
        <v>0</v>
      </c>
      <c r="Q284" s="205">
        <v>0</v>
      </c>
      <c r="R284" s="205">
        <f t="shared" si="56"/>
        <v>0</v>
      </c>
      <c r="S284" s="205">
        <v>0</v>
      </c>
      <c r="T284" s="206">
        <f t="shared" si="57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207" t="s">
        <v>632</v>
      </c>
      <c r="AT284" s="207" t="s">
        <v>167</v>
      </c>
      <c r="AU284" s="207" t="s">
        <v>81</v>
      </c>
      <c r="AY284" s="17" t="s">
        <v>165</v>
      </c>
      <c r="BE284" s="208">
        <f t="shared" si="58"/>
        <v>0</v>
      </c>
      <c r="BF284" s="208">
        <f t="shared" si="59"/>
        <v>1200</v>
      </c>
      <c r="BG284" s="208">
        <f t="shared" si="60"/>
        <v>0</v>
      </c>
      <c r="BH284" s="208">
        <f t="shared" si="61"/>
        <v>0</v>
      </c>
      <c r="BI284" s="208">
        <f t="shared" si="62"/>
        <v>0</v>
      </c>
      <c r="BJ284" s="17" t="s">
        <v>94</v>
      </c>
      <c r="BK284" s="208">
        <f t="shared" si="63"/>
        <v>1200</v>
      </c>
      <c r="BL284" s="17" t="s">
        <v>632</v>
      </c>
      <c r="BM284" s="207" t="s">
        <v>2335</v>
      </c>
    </row>
    <row r="285" spans="1:65" s="12" customFormat="1" ht="25.9" customHeight="1">
      <c r="B285" s="181"/>
      <c r="C285" s="182"/>
      <c r="D285" s="183" t="s">
        <v>72</v>
      </c>
      <c r="E285" s="184" t="s">
        <v>2336</v>
      </c>
      <c r="F285" s="184" t="s">
        <v>2337</v>
      </c>
      <c r="G285" s="182"/>
      <c r="H285" s="182"/>
      <c r="I285" s="182"/>
      <c r="J285" s="185">
        <f>BK285</f>
        <v>0</v>
      </c>
      <c r="K285" s="182"/>
      <c r="L285" s="186"/>
      <c r="M285" s="187"/>
      <c r="N285" s="188"/>
      <c r="O285" s="188"/>
      <c r="P285" s="189">
        <f>SUM(P286:P287)</f>
        <v>0</v>
      </c>
      <c r="Q285" s="188"/>
      <c r="R285" s="189">
        <f>SUM(R286:R287)</f>
        <v>0</v>
      </c>
      <c r="S285" s="188"/>
      <c r="T285" s="190">
        <f>SUM(T286:T287)</f>
        <v>0</v>
      </c>
      <c r="AR285" s="191" t="s">
        <v>171</v>
      </c>
      <c r="AT285" s="192" t="s">
        <v>72</v>
      </c>
      <c r="AU285" s="192" t="s">
        <v>73</v>
      </c>
      <c r="AY285" s="191" t="s">
        <v>165</v>
      </c>
      <c r="BK285" s="193">
        <f>SUM(BK286:BK287)</f>
        <v>0</v>
      </c>
    </row>
    <row r="286" spans="1:65" s="2" customFormat="1" ht="16.5" customHeight="1">
      <c r="A286" s="31"/>
      <c r="B286" s="32"/>
      <c r="C286" s="196" t="s">
        <v>1347</v>
      </c>
      <c r="D286" s="196" t="s">
        <v>167</v>
      </c>
      <c r="E286" s="197" t="s">
        <v>1103</v>
      </c>
      <c r="F286" s="198" t="s">
        <v>2338</v>
      </c>
      <c r="G286" s="199" t="s">
        <v>1</v>
      </c>
      <c r="H286" s="200">
        <v>0</v>
      </c>
      <c r="I286" s="201">
        <v>0</v>
      </c>
      <c r="J286" s="201">
        <f>ROUND(I286*H286,2)</f>
        <v>0</v>
      </c>
      <c r="K286" s="202"/>
      <c r="L286" s="36"/>
      <c r="M286" s="203" t="s">
        <v>1</v>
      </c>
      <c r="N286" s="204" t="s">
        <v>39</v>
      </c>
      <c r="O286" s="205">
        <v>0</v>
      </c>
      <c r="P286" s="205">
        <f>O286*H286</f>
        <v>0</v>
      </c>
      <c r="Q286" s="205">
        <v>0</v>
      </c>
      <c r="R286" s="205">
        <f>Q286*H286</f>
        <v>0</v>
      </c>
      <c r="S286" s="205">
        <v>0</v>
      </c>
      <c r="T286" s="206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207" t="s">
        <v>632</v>
      </c>
      <c r="AT286" s="207" t="s">
        <v>167</v>
      </c>
      <c r="AU286" s="207" t="s">
        <v>81</v>
      </c>
      <c r="AY286" s="17" t="s">
        <v>165</v>
      </c>
      <c r="BE286" s="208">
        <f>IF(N286="základná",J286,0)</f>
        <v>0</v>
      </c>
      <c r="BF286" s="208">
        <f>IF(N286="znížená",J286,0)</f>
        <v>0</v>
      </c>
      <c r="BG286" s="208">
        <f>IF(N286="zákl. prenesená",J286,0)</f>
        <v>0</v>
      </c>
      <c r="BH286" s="208">
        <f>IF(N286="zníž. prenesená",J286,0)</f>
        <v>0</v>
      </c>
      <c r="BI286" s="208">
        <f>IF(N286="nulová",J286,0)</f>
        <v>0</v>
      </c>
      <c r="BJ286" s="17" t="s">
        <v>94</v>
      </c>
      <c r="BK286" s="208">
        <f>ROUND(I286*H286,2)</f>
        <v>0</v>
      </c>
      <c r="BL286" s="17" t="s">
        <v>632</v>
      </c>
      <c r="BM286" s="207" t="s">
        <v>2339</v>
      </c>
    </row>
    <row r="287" spans="1:65" s="2" customFormat="1" ht="126.75">
      <c r="A287" s="31"/>
      <c r="B287" s="32"/>
      <c r="C287" s="33"/>
      <c r="D287" s="211" t="s">
        <v>1103</v>
      </c>
      <c r="E287" s="33"/>
      <c r="F287" s="253" t="s">
        <v>2340</v>
      </c>
      <c r="G287" s="33"/>
      <c r="H287" s="33"/>
      <c r="I287" s="33"/>
      <c r="J287" s="33"/>
      <c r="K287" s="33"/>
      <c r="L287" s="36"/>
      <c r="M287" s="256"/>
      <c r="N287" s="257"/>
      <c r="O287" s="258"/>
      <c r="P287" s="258"/>
      <c r="Q287" s="258"/>
      <c r="R287" s="258"/>
      <c r="S287" s="258"/>
      <c r="T287" s="259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T287" s="17" t="s">
        <v>1103</v>
      </c>
      <c r="AU287" s="17" t="s">
        <v>81</v>
      </c>
    </row>
    <row r="288" spans="1:65" s="2" customFormat="1" ht="6.95" customHeight="1">
      <c r="A288" s="31"/>
      <c r="B288" s="55"/>
      <c r="C288" s="56"/>
      <c r="D288" s="56"/>
      <c r="E288" s="56"/>
      <c r="F288" s="56"/>
      <c r="G288" s="56"/>
      <c r="H288" s="56"/>
      <c r="I288" s="56"/>
      <c r="J288" s="56"/>
      <c r="K288" s="56"/>
      <c r="L288" s="36"/>
      <c r="M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</row>
  </sheetData>
  <sheetProtection algorithmName="SHA-512" hashValue="V8sLw5lLoA+ZkFPgTeExRWMOZvaDJDFec9THMjLYR8b4gLLmgry1Dy5zcN/gJgB+PwpFwKje7JsZBUkEv9Bxew==" saltValue="YbBX5hypCC8dVAu0a3qyfy0Po6QXMLLR74BpXxmxs+Q5T5GP1S9tJATFnyIR/jm8bbTyTqldgW1BUC+6kqtNqA==" spinCount="100000" sheet="1" objects="1" scenarios="1" formatColumns="0" formatRows="0" autoFilter="0"/>
  <autoFilter ref="C126:K287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1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97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1" customFormat="1" ht="12" customHeight="1">
      <c r="B8" s="20"/>
      <c r="D8" s="120" t="s">
        <v>126</v>
      </c>
      <c r="L8" s="20"/>
    </row>
    <row r="9" spans="1:46" s="2" customFormat="1" ht="16.5" customHeight="1">
      <c r="A9" s="31"/>
      <c r="B9" s="36"/>
      <c r="C9" s="31"/>
      <c r="D9" s="31"/>
      <c r="E9" s="303" t="s">
        <v>1993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1994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305" t="s">
        <v>2341</v>
      </c>
      <c r="F11" s="306"/>
      <c r="G11" s="306"/>
      <c r="H11" s="306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15</v>
      </c>
      <c r="E13" s="31"/>
      <c r="F13" s="111" t="s">
        <v>1</v>
      </c>
      <c r="G13" s="31"/>
      <c r="H13" s="31"/>
      <c r="I13" s="120" t="s">
        <v>16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17</v>
      </c>
      <c r="E14" s="31"/>
      <c r="F14" s="111" t="s">
        <v>18</v>
      </c>
      <c r="G14" s="31"/>
      <c r="H14" s="31"/>
      <c r="I14" s="120" t="s">
        <v>19</v>
      </c>
      <c r="J14" s="121" t="str">
        <f>'Rekapitulácia stavby'!AN8</f>
        <v>24. 4. 2023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21</v>
      </c>
      <c r="E16" s="31"/>
      <c r="F16" s="31"/>
      <c r="G16" s="31"/>
      <c r="H16" s="31"/>
      <c r="I16" s="120" t="s">
        <v>22</v>
      </c>
      <c r="J16" s="111" t="s">
        <v>1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23</v>
      </c>
      <c r="F17" s="31"/>
      <c r="G17" s="31"/>
      <c r="H17" s="31"/>
      <c r="I17" s="120" t="s">
        <v>24</v>
      </c>
      <c r="J17" s="111" t="s">
        <v>1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25</v>
      </c>
      <c r="E19" s="31"/>
      <c r="F19" s="31"/>
      <c r="G19" s="31"/>
      <c r="H19" s="31"/>
      <c r="I19" s="120" t="s">
        <v>22</v>
      </c>
      <c r="J19" s="111" t="str">
        <f>'Rekapitulácia stavby'!AN13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307" t="str">
        <f>'Rekapitulácia stavby'!E14</f>
        <v xml:space="preserve"> </v>
      </c>
      <c r="F20" s="307"/>
      <c r="G20" s="307"/>
      <c r="H20" s="307"/>
      <c r="I20" s="120" t="s">
        <v>24</v>
      </c>
      <c r="J20" s="111" t="str">
        <f>'Rekapitulácia stavby'!AN14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27</v>
      </c>
      <c r="E22" s="31"/>
      <c r="F22" s="31"/>
      <c r="G22" s="31"/>
      <c r="H22" s="31"/>
      <c r="I22" s="120" t="s">
        <v>22</v>
      </c>
      <c r="J22" s="111" t="s">
        <v>1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28</v>
      </c>
      <c r="F23" s="31"/>
      <c r="G23" s="31"/>
      <c r="H23" s="31"/>
      <c r="I23" s="120" t="s">
        <v>24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30</v>
      </c>
      <c r="E25" s="31"/>
      <c r="F25" s="31"/>
      <c r="G25" s="31"/>
      <c r="H25" s="31"/>
      <c r="I25" s="120" t="s">
        <v>22</v>
      </c>
      <c r="J25" s="111" t="s">
        <v>1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">
        <v>31</v>
      </c>
      <c r="F26" s="31"/>
      <c r="G26" s="31"/>
      <c r="H26" s="31"/>
      <c r="I26" s="120" t="s">
        <v>24</v>
      </c>
      <c r="J26" s="111" t="s">
        <v>1</v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32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2"/>
      <c r="B29" s="123"/>
      <c r="C29" s="122"/>
      <c r="D29" s="122"/>
      <c r="E29" s="308" t="s">
        <v>1</v>
      </c>
      <c r="F29" s="308"/>
      <c r="G29" s="308"/>
      <c r="H29" s="308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6" t="s">
        <v>33</v>
      </c>
      <c r="E32" s="31"/>
      <c r="F32" s="31"/>
      <c r="G32" s="31"/>
      <c r="H32" s="31"/>
      <c r="I32" s="31"/>
      <c r="J32" s="127">
        <f>ROUND(J126, 2)</f>
        <v>12123.58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5"/>
      <c r="E33" s="125"/>
      <c r="F33" s="125"/>
      <c r="G33" s="125"/>
      <c r="H33" s="125"/>
      <c r="I33" s="125"/>
      <c r="J33" s="125"/>
      <c r="K33" s="125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8" t="s">
        <v>35</v>
      </c>
      <c r="G34" s="31"/>
      <c r="H34" s="31"/>
      <c r="I34" s="128" t="s">
        <v>34</v>
      </c>
      <c r="J34" s="128" t="s">
        <v>36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9" t="s">
        <v>37</v>
      </c>
      <c r="E35" s="130" t="s">
        <v>38</v>
      </c>
      <c r="F35" s="131">
        <f>ROUND((SUM(BE126:BE180)),  2)</f>
        <v>0</v>
      </c>
      <c r="G35" s="132"/>
      <c r="H35" s="132"/>
      <c r="I35" s="133">
        <v>0.2</v>
      </c>
      <c r="J35" s="131">
        <f>ROUND(((SUM(BE126:BE180))*I35),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30" t="s">
        <v>39</v>
      </c>
      <c r="F36" s="134">
        <f>ROUND((SUM(BF126:BF180)),  2)</f>
        <v>12123.58</v>
      </c>
      <c r="G36" s="31"/>
      <c r="H36" s="31"/>
      <c r="I36" s="135">
        <v>0.2</v>
      </c>
      <c r="J36" s="134">
        <f>ROUND(((SUM(BF126:BF180))*I36),  2)</f>
        <v>2424.7199999999998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40</v>
      </c>
      <c r="F37" s="134">
        <f>ROUND((SUM(BG126:BG180)),  2)</f>
        <v>0</v>
      </c>
      <c r="G37" s="31"/>
      <c r="H37" s="31"/>
      <c r="I37" s="135">
        <v>0.2</v>
      </c>
      <c r="J37" s="134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20" t="s">
        <v>41</v>
      </c>
      <c r="F38" s="134">
        <f>ROUND((SUM(BH126:BH180)),  2)</f>
        <v>0</v>
      </c>
      <c r="G38" s="31"/>
      <c r="H38" s="31"/>
      <c r="I38" s="135">
        <v>0.2</v>
      </c>
      <c r="J38" s="134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30" t="s">
        <v>42</v>
      </c>
      <c r="F39" s="131">
        <f>ROUND((SUM(BI126:BI180)),  2)</f>
        <v>0</v>
      </c>
      <c r="G39" s="132"/>
      <c r="H39" s="132"/>
      <c r="I39" s="133">
        <v>0</v>
      </c>
      <c r="J39" s="131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6"/>
      <c r="D41" s="137" t="s">
        <v>43</v>
      </c>
      <c r="E41" s="138"/>
      <c r="F41" s="138"/>
      <c r="G41" s="139" t="s">
        <v>44</v>
      </c>
      <c r="H41" s="140" t="s">
        <v>45</v>
      </c>
      <c r="I41" s="138"/>
      <c r="J41" s="141">
        <f>SUM(J32:J39)</f>
        <v>14548.3</v>
      </c>
      <c r="K41" s="142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1"/>
      <c r="C86" s="28" t="s">
        <v>126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1"/>
      <c r="B87" s="32"/>
      <c r="C87" s="33"/>
      <c r="D87" s="33"/>
      <c r="E87" s="309" t="s">
        <v>1993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1994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65" t="str">
        <f>E11</f>
        <v>02 - Slaboprúdové rozvody, EZS</v>
      </c>
      <c r="F89" s="311"/>
      <c r="G89" s="311"/>
      <c r="H89" s="311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8" t="s">
        <v>17</v>
      </c>
      <c r="D91" s="33"/>
      <c r="E91" s="33"/>
      <c r="F91" s="26" t="str">
        <f>F14</f>
        <v>ZVONČIN</v>
      </c>
      <c r="G91" s="33"/>
      <c r="H91" s="33"/>
      <c r="I91" s="28" t="s">
        <v>19</v>
      </c>
      <c r="J91" s="67" t="str">
        <f>IF(J14="","",J14)</f>
        <v>24. 4. 2023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8" t="s">
        <v>21</v>
      </c>
      <c r="D93" s="33"/>
      <c r="E93" s="33"/>
      <c r="F93" s="26" t="str">
        <f>E17</f>
        <v>Obec Zvončín</v>
      </c>
      <c r="G93" s="33"/>
      <c r="H93" s="33"/>
      <c r="I93" s="28" t="s">
        <v>27</v>
      </c>
      <c r="J93" s="29" t="str">
        <f>E23</f>
        <v>HR PROJECT,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8" t="s">
        <v>25</v>
      </c>
      <c r="D94" s="33"/>
      <c r="E94" s="33"/>
      <c r="F94" s="26" t="str">
        <f>IF(E20="","",E20)</f>
        <v xml:space="preserve"> </v>
      </c>
      <c r="G94" s="33"/>
      <c r="H94" s="33"/>
      <c r="I94" s="28" t="s">
        <v>30</v>
      </c>
      <c r="J94" s="29" t="str">
        <f>E26</f>
        <v>Vladimír Pilnik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4" t="s">
        <v>129</v>
      </c>
      <c r="D96" s="155"/>
      <c r="E96" s="155"/>
      <c r="F96" s="155"/>
      <c r="G96" s="155"/>
      <c r="H96" s="155"/>
      <c r="I96" s="155"/>
      <c r="J96" s="156" t="s">
        <v>130</v>
      </c>
      <c r="K96" s="155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57" t="s">
        <v>131</v>
      </c>
      <c r="D98" s="33"/>
      <c r="E98" s="33"/>
      <c r="F98" s="33"/>
      <c r="G98" s="33"/>
      <c r="H98" s="33"/>
      <c r="I98" s="33"/>
      <c r="J98" s="85">
        <f>J126</f>
        <v>12123.579999999998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132</v>
      </c>
    </row>
    <row r="99" spans="1:47" s="9" customFormat="1" ht="24.95" customHeight="1">
      <c r="B99" s="158"/>
      <c r="C99" s="159"/>
      <c r="D99" s="160" t="s">
        <v>1996</v>
      </c>
      <c r="E99" s="161"/>
      <c r="F99" s="161"/>
      <c r="G99" s="161"/>
      <c r="H99" s="161"/>
      <c r="I99" s="161"/>
      <c r="J99" s="162">
        <f>J127</f>
        <v>1473.3400000000001</v>
      </c>
      <c r="K99" s="159"/>
      <c r="L99" s="163"/>
    </row>
    <row r="100" spans="1:47" s="10" customFormat="1" ht="19.899999999999999" customHeight="1">
      <c r="B100" s="164"/>
      <c r="C100" s="105"/>
      <c r="D100" s="165" t="s">
        <v>1997</v>
      </c>
      <c r="E100" s="166"/>
      <c r="F100" s="166"/>
      <c r="G100" s="166"/>
      <c r="H100" s="166"/>
      <c r="I100" s="166"/>
      <c r="J100" s="167">
        <f>J128</f>
        <v>1473.3400000000001</v>
      </c>
      <c r="K100" s="105"/>
      <c r="L100" s="168"/>
    </row>
    <row r="101" spans="1:47" s="9" customFormat="1" ht="24.95" customHeight="1">
      <c r="B101" s="158"/>
      <c r="C101" s="159"/>
      <c r="D101" s="160" t="s">
        <v>1998</v>
      </c>
      <c r="E101" s="161"/>
      <c r="F101" s="161"/>
      <c r="G101" s="161"/>
      <c r="H101" s="161"/>
      <c r="I101" s="161"/>
      <c r="J101" s="162">
        <f>J133</f>
        <v>10650.239999999998</v>
      </c>
      <c r="K101" s="159"/>
      <c r="L101" s="163"/>
    </row>
    <row r="102" spans="1:47" s="10" customFormat="1" ht="19.899999999999999" customHeight="1">
      <c r="B102" s="164"/>
      <c r="C102" s="105"/>
      <c r="D102" s="165" t="s">
        <v>2000</v>
      </c>
      <c r="E102" s="166"/>
      <c r="F102" s="166"/>
      <c r="G102" s="166"/>
      <c r="H102" s="166"/>
      <c r="I102" s="166"/>
      <c r="J102" s="167">
        <f>J134</f>
        <v>7098.8599999999988</v>
      </c>
      <c r="K102" s="105"/>
      <c r="L102" s="168"/>
    </row>
    <row r="103" spans="1:47" s="10" customFormat="1" ht="19.899999999999999" customHeight="1">
      <c r="B103" s="164"/>
      <c r="C103" s="105"/>
      <c r="D103" s="165" t="s">
        <v>2342</v>
      </c>
      <c r="E103" s="166"/>
      <c r="F103" s="166"/>
      <c r="G103" s="166"/>
      <c r="H103" s="166"/>
      <c r="I103" s="166"/>
      <c r="J103" s="167">
        <f>J161</f>
        <v>3551.3799999999997</v>
      </c>
      <c r="K103" s="105"/>
      <c r="L103" s="168"/>
    </row>
    <row r="104" spans="1:47" s="9" customFormat="1" ht="24.95" customHeight="1">
      <c r="B104" s="158"/>
      <c r="C104" s="159"/>
      <c r="D104" s="160" t="s">
        <v>2002</v>
      </c>
      <c r="E104" s="161"/>
      <c r="F104" s="161"/>
      <c r="G104" s="161"/>
      <c r="H104" s="161"/>
      <c r="I104" s="161"/>
      <c r="J104" s="162">
        <f>J178</f>
        <v>0</v>
      </c>
      <c r="K104" s="159"/>
      <c r="L104" s="163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5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5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5" customHeight="1">
      <c r="A111" s="31"/>
      <c r="B111" s="32"/>
      <c r="C111" s="23" t="s">
        <v>151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8" t="s">
        <v>13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309" t="str">
        <f>E7</f>
        <v>ZNÍŽENIE ENERGITECKEJ NÁROČNOSTI BUDOVY OcÚ S KULTÚRNYM DOMOM ZVONČIN</v>
      </c>
      <c r="F114" s="310"/>
      <c r="G114" s="310"/>
      <c r="H114" s="310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21"/>
      <c r="C115" s="28" t="s">
        <v>126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pans="1:63" s="2" customFormat="1" ht="16.5" customHeight="1">
      <c r="A116" s="31"/>
      <c r="B116" s="32"/>
      <c r="C116" s="33"/>
      <c r="D116" s="33"/>
      <c r="E116" s="309" t="s">
        <v>1993</v>
      </c>
      <c r="F116" s="311"/>
      <c r="G116" s="311"/>
      <c r="H116" s="311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8" t="s">
        <v>1994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65" t="str">
        <f>E11</f>
        <v>02 - Slaboprúdové rozvody, EZS</v>
      </c>
      <c r="F118" s="311"/>
      <c r="G118" s="311"/>
      <c r="H118" s="311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8" t="s">
        <v>17</v>
      </c>
      <c r="D120" s="33"/>
      <c r="E120" s="33"/>
      <c r="F120" s="26" t="str">
        <f>F14</f>
        <v>ZVONČIN</v>
      </c>
      <c r="G120" s="33"/>
      <c r="H120" s="33"/>
      <c r="I120" s="28" t="s">
        <v>19</v>
      </c>
      <c r="J120" s="67" t="str">
        <f>IF(J14="","",J14)</f>
        <v>24. 4. 2023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8" t="s">
        <v>21</v>
      </c>
      <c r="D122" s="33"/>
      <c r="E122" s="33"/>
      <c r="F122" s="26" t="str">
        <f>E17</f>
        <v>Obec Zvončín</v>
      </c>
      <c r="G122" s="33"/>
      <c r="H122" s="33"/>
      <c r="I122" s="28" t="s">
        <v>27</v>
      </c>
      <c r="J122" s="29" t="str">
        <f>E23</f>
        <v>HR PROJECT,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8" t="s">
        <v>25</v>
      </c>
      <c r="D123" s="33"/>
      <c r="E123" s="33"/>
      <c r="F123" s="26" t="str">
        <f>IF(E20="","",E20)</f>
        <v xml:space="preserve"> </v>
      </c>
      <c r="G123" s="33"/>
      <c r="H123" s="33"/>
      <c r="I123" s="28" t="s">
        <v>30</v>
      </c>
      <c r="J123" s="29" t="str">
        <f>E26</f>
        <v>Vladimír Pilnik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69"/>
      <c r="B125" s="170"/>
      <c r="C125" s="171" t="s">
        <v>152</v>
      </c>
      <c r="D125" s="172" t="s">
        <v>58</v>
      </c>
      <c r="E125" s="172" t="s">
        <v>54</v>
      </c>
      <c r="F125" s="172" t="s">
        <v>55</v>
      </c>
      <c r="G125" s="172" t="s">
        <v>153</v>
      </c>
      <c r="H125" s="172" t="s">
        <v>154</v>
      </c>
      <c r="I125" s="172" t="s">
        <v>155</v>
      </c>
      <c r="J125" s="173" t="s">
        <v>130</v>
      </c>
      <c r="K125" s="174" t="s">
        <v>156</v>
      </c>
      <c r="L125" s="175"/>
      <c r="M125" s="76" t="s">
        <v>1</v>
      </c>
      <c r="N125" s="77" t="s">
        <v>37</v>
      </c>
      <c r="O125" s="77" t="s">
        <v>157</v>
      </c>
      <c r="P125" s="77" t="s">
        <v>158</v>
      </c>
      <c r="Q125" s="77" t="s">
        <v>159</v>
      </c>
      <c r="R125" s="77" t="s">
        <v>160</v>
      </c>
      <c r="S125" s="77" t="s">
        <v>161</v>
      </c>
      <c r="T125" s="78" t="s">
        <v>162</v>
      </c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</row>
    <row r="126" spans="1:63" s="2" customFormat="1" ht="22.9" customHeight="1">
      <c r="A126" s="31"/>
      <c r="B126" s="32"/>
      <c r="C126" s="83" t="s">
        <v>131</v>
      </c>
      <c r="D126" s="33"/>
      <c r="E126" s="33"/>
      <c r="F126" s="33"/>
      <c r="G126" s="33"/>
      <c r="H126" s="33"/>
      <c r="I126" s="33"/>
      <c r="J126" s="176">
        <f>BK126</f>
        <v>12123.579999999998</v>
      </c>
      <c r="K126" s="33"/>
      <c r="L126" s="36"/>
      <c r="M126" s="79"/>
      <c r="N126" s="177"/>
      <c r="O126" s="80"/>
      <c r="P126" s="178">
        <f>P127+P133+P178</f>
        <v>0</v>
      </c>
      <c r="Q126" s="80"/>
      <c r="R126" s="178">
        <f>R127+R133+R178</f>
        <v>0</v>
      </c>
      <c r="S126" s="80"/>
      <c r="T126" s="179">
        <f>T127+T133+T178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72</v>
      </c>
      <c r="AU126" s="17" t="s">
        <v>132</v>
      </c>
      <c r="BK126" s="180">
        <f>BK127+BK133+BK178</f>
        <v>12123.579999999998</v>
      </c>
    </row>
    <row r="127" spans="1:63" s="12" customFormat="1" ht="25.9" customHeight="1">
      <c r="B127" s="181"/>
      <c r="C127" s="182"/>
      <c r="D127" s="183" t="s">
        <v>72</v>
      </c>
      <c r="E127" s="184" t="s">
        <v>163</v>
      </c>
      <c r="F127" s="184" t="s">
        <v>2003</v>
      </c>
      <c r="G127" s="182"/>
      <c r="H127" s="182"/>
      <c r="I127" s="182"/>
      <c r="J127" s="185">
        <f>BK127</f>
        <v>1473.3400000000001</v>
      </c>
      <c r="K127" s="182"/>
      <c r="L127" s="186"/>
      <c r="M127" s="187"/>
      <c r="N127" s="188"/>
      <c r="O127" s="188"/>
      <c r="P127" s="189">
        <f>P128</f>
        <v>0</v>
      </c>
      <c r="Q127" s="188"/>
      <c r="R127" s="189">
        <f>R128</f>
        <v>0</v>
      </c>
      <c r="S127" s="188"/>
      <c r="T127" s="190">
        <f>T128</f>
        <v>0</v>
      </c>
      <c r="AR127" s="191" t="s">
        <v>81</v>
      </c>
      <c r="AT127" s="192" t="s">
        <v>72</v>
      </c>
      <c r="AU127" s="192" t="s">
        <v>73</v>
      </c>
      <c r="AY127" s="191" t="s">
        <v>165</v>
      </c>
      <c r="BK127" s="193">
        <f>BK128</f>
        <v>1473.3400000000001</v>
      </c>
    </row>
    <row r="128" spans="1:63" s="12" customFormat="1" ht="22.9" customHeight="1">
      <c r="B128" s="181"/>
      <c r="C128" s="182"/>
      <c r="D128" s="183" t="s">
        <v>72</v>
      </c>
      <c r="E128" s="194" t="s">
        <v>207</v>
      </c>
      <c r="F128" s="194" t="s">
        <v>2004</v>
      </c>
      <c r="G128" s="182"/>
      <c r="H128" s="182"/>
      <c r="I128" s="182"/>
      <c r="J128" s="195">
        <f>BK128</f>
        <v>1473.3400000000001</v>
      </c>
      <c r="K128" s="182"/>
      <c r="L128" s="186"/>
      <c r="M128" s="187"/>
      <c r="N128" s="188"/>
      <c r="O128" s="188"/>
      <c r="P128" s="189">
        <f>SUM(P129:P132)</f>
        <v>0</v>
      </c>
      <c r="Q128" s="188"/>
      <c r="R128" s="189">
        <f>SUM(R129:R132)</f>
        <v>0</v>
      </c>
      <c r="S128" s="188"/>
      <c r="T128" s="190">
        <f>SUM(T129:T132)</f>
        <v>0</v>
      </c>
      <c r="AR128" s="191" t="s">
        <v>81</v>
      </c>
      <c r="AT128" s="192" t="s">
        <v>72</v>
      </c>
      <c r="AU128" s="192" t="s">
        <v>81</v>
      </c>
      <c r="AY128" s="191" t="s">
        <v>165</v>
      </c>
      <c r="BK128" s="193">
        <f>SUM(BK129:BK132)</f>
        <v>1473.3400000000001</v>
      </c>
    </row>
    <row r="129" spans="1:65" s="2" customFormat="1" ht="24.2" customHeight="1">
      <c r="A129" s="31"/>
      <c r="B129" s="32"/>
      <c r="C129" s="196" t="s">
        <v>81</v>
      </c>
      <c r="D129" s="196" t="s">
        <v>167</v>
      </c>
      <c r="E129" s="197" t="s">
        <v>2005</v>
      </c>
      <c r="F129" s="198" t="s">
        <v>2006</v>
      </c>
      <c r="G129" s="199" t="s">
        <v>289</v>
      </c>
      <c r="H129" s="200">
        <v>4</v>
      </c>
      <c r="I129" s="201">
        <v>3.64</v>
      </c>
      <c r="J129" s="201">
        <f>ROUND(I129*H129,2)</f>
        <v>14.56</v>
      </c>
      <c r="K129" s="202"/>
      <c r="L129" s="36"/>
      <c r="M129" s="203" t="s">
        <v>1</v>
      </c>
      <c r="N129" s="204" t="s">
        <v>39</v>
      </c>
      <c r="O129" s="205">
        <v>0</v>
      </c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171</v>
      </c>
      <c r="AT129" s="207" t="s">
        <v>167</v>
      </c>
      <c r="AU129" s="207" t="s">
        <v>94</v>
      </c>
      <c r="AY129" s="17" t="s">
        <v>165</v>
      </c>
      <c r="BE129" s="208">
        <f>IF(N129="základná",J129,0)</f>
        <v>0</v>
      </c>
      <c r="BF129" s="208">
        <f>IF(N129="znížená",J129,0)</f>
        <v>14.56</v>
      </c>
      <c r="BG129" s="208">
        <f>IF(N129="zákl. prenesená",J129,0)</f>
        <v>0</v>
      </c>
      <c r="BH129" s="208">
        <f>IF(N129="zníž. prenesená",J129,0)</f>
        <v>0</v>
      </c>
      <c r="BI129" s="208">
        <f>IF(N129="nulová",J129,0)</f>
        <v>0</v>
      </c>
      <c r="BJ129" s="17" t="s">
        <v>94</v>
      </c>
      <c r="BK129" s="208">
        <f>ROUND(I129*H129,2)</f>
        <v>14.56</v>
      </c>
      <c r="BL129" s="17" t="s">
        <v>171</v>
      </c>
      <c r="BM129" s="207" t="s">
        <v>94</v>
      </c>
    </row>
    <row r="130" spans="1:65" s="2" customFormat="1" ht="37.9" customHeight="1">
      <c r="A130" s="31"/>
      <c r="B130" s="32"/>
      <c r="C130" s="196" t="s">
        <v>94</v>
      </c>
      <c r="D130" s="196" t="s">
        <v>167</v>
      </c>
      <c r="E130" s="197" t="s">
        <v>2009</v>
      </c>
      <c r="F130" s="198" t="s">
        <v>2010</v>
      </c>
      <c r="G130" s="199" t="s">
        <v>220</v>
      </c>
      <c r="H130" s="200">
        <v>128</v>
      </c>
      <c r="I130" s="201">
        <v>1.56</v>
      </c>
      <c r="J130" s="201">
        <f>ROUND(I130*H130,2)</f>
        <v>199.68</v>
      </c>
      <c r="K130" s="202"/>
      <c r="L130" s="36"/>
      <c r="M130" s="203" t="s">
        <v>1</v>
      </c>
      <c r="N130" s="204" t="s">
        <v>39</v>
      </c>
      <c r="O130" s="205">
        <v>0</v>
      </c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171</v>
      </c>
      <c r="AT130" s="207" t="s">
        <v>167</v>
      </c>
      <c r="AU130" s="207" t="s">
        <v>94</v>
      </c>
      <c r="AY130" s="17" t="s">
        <v>165</v>
      </c>
      <c r="BE130" s="208">
        <f>IF(N130="základná",J130,0)</f>
        <v>0</v>
      </c>
      <c r="BF130" s="208">
        <f>IF(N130="znížená",J130,0)</f>
        <v>199.68</v>
      </c>
      <c r="BG130" s="208">
        <f>IF(N130="zákl. prenesená",J130,0)</f>
        <v>0</v>
      </c>
      <c r="BH130" s="208">
        <f>IF(N130="zníž. prenesená",J130,0)</f>
        <v>0</v>
      </c>
      <c r="BI130" s="208">
        <f>IF(N130="nulová",J130,0)</f>
        <v>0</v>
      </c>
      <c r="BJ130" s="17" t="s">
        <v>94</v>
      </c>
      <c r="BK130" s="208">
        <f>ROUND(I130*H130,2)</f>
        <v>199.68</v>
      </c>
      <c r="BL130" s="17" t="s">
        <v>171</v>
      </c>
      <c r="BM130" s="207" t="s">
        <v>171</v>
      </c>
    </row>
    <row r="131" spans="1:65" s="2" customFormat="1" ht="37.9" customHeight="1">
      <c r="A131" s="31"/>
      <c r="B131" s="32"/>
      <c r="C131" s="196" t="s">
        <v>180</v>
      </c>
      <c r="D131" s="196" t="s">
        <v>167</v>
      </c>
      <c r="E131" s="197" t="s">
        <v>2011</v>
      </c>
      <c r="F131" s="198" t="s">
        <v>2012</v>
      </c>
      <c r="G131" s="199" t="s">
        <v>220</v>
      </c>
      <c r="H131" s="200">
        <v>193</v>
      </c>
      <c r="I131" s="201">
        <v>1.95</v>
      </c>
      <c r="J131" s="201">
        <f>ROUND(I131*H131,2)</f>
        <v>376.35</v>
      </c>
      <c r="K131" s="202"/>
      <c r="L131" s="36"/>
      <c r="M131" s="203" t="s">
        <v>1</v>
      </c>
      <c r="N131" s="204" t="s">
        <v>39</v>
      </c>
      <c r="O131" s="205">
        <v>0</v>
      </c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171</v>
      </c>
      <c r="AT131" s="207" t="s">
        <v>167</v>
      </c>
      <c r="AU131" s="207" t="s">
        <v>94</v>
      </c>
      <c r="AY131" s="17" t="s">
        <v>165</v>
      </c>
      <c r="BE131" s="208">
        <f>IF(N131="základná",J131,0)</f>
        <v>0</v>
      </c>
      <c r="BF131" s="208">
        <f>IF(N131="znížená",J131,0)</f>
        <v>376.35</v>
      </c>
      <c r="BG131" s="208">
        <f>IF(N131="zákl. prenesená",J131,0)</f>
        <v>0</v>
      </c>
      <c r="BH131" s="208">
        <f>IF(N131="zníž. prenesená",J131,0)</f>
        <v>0</v>
      </c>
      <c r="BI131" s="208">
        <f>IF(N131="nulová",J131,0)</f>
        <v>0</v>
      </c>
      <c r="BJ131" s="17" t="s">
        <v>94</v>
      </c>
      <c r="BK131" s="208">
        <f>ROUND(I131*H131,2)</f>
        <v>376.35</v>
      </c>
      <c r="BL131" s="17" t="s">
        <v>171</v>
      </c>
      <c r="BM131" s="207" t="s">
        <v>194</v>
      </c>
    </row>
    <row r="132" spans="1:65" s="2" customFormat="1" ht="37.9" customHeight="1">
      <c r="A132" s="31"/>
      <c r="B132" s="32"/>
      <c r="C132" s="196" t="s">
        <v>171</v>
      </c>
      <c r="D132" s="196" t="s">
        <v>167</v>
      </c>
      <c r="E132" s="197" t="s">
        <v>2013</v>
      </c>
      <c r="F132" s="198" t="s">
        <v>2014</v>
      </c>
      <c r="G132" s="199" t="s">
        <v>220</v>
      </c>
      <c r="H132" s="200">
        <v>321</v>
      </c>
      <c r="I132" s="201">
        <v>2.75</v>
      </c>
      <c r="J132" s="201">
        <f>ROUND(I132*H132,2)</f>
        <v>882.75</v>
      </c>
      <c r="K132" s="202"/>
      <c r="L132" s="36"/>
      <c r="M132" s="203" t="s">
        <v>1</v>
      </c>
      <c r="N132" s="204" t="s">
        <v>39</v>
      </c>
      <c r="O132" s="205">
        <v>0</v>
      </c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171</v>
      </c>
      <c r="AT132" s="207" t="s">
        <v>167</v>
      </c>
      <c r="AU132" s="207" t="s">
        <v>94</v>
      </c>
      <c r="AY132" s="17" t="s">
        <v>165</v>
      </c>
      <c r="BE132" s="208">
        <f>IF(N132="základná",J132,0)</f>
        <v>0</v>
      </c>
      <c r="BF132" s="208">
        <f>IF(N132="znížená",J132,0)</f>
        <v>882.75</v>
      </c>
      <c r="BG132" s="208">
        <f>IF(N132="zákl. prenesená",J132,0)</f>
        <v>0</v>
      </c>
      <c r="BH132" s="208">
        <f>IF(N132="zníž. prenesená",J132,0)</f>
        <v>0</v>
      </c>
      <c r="BI132" s="208">
        <f>IF(N132="nulová",J132,0)</f>
        <v>0</v>
      </c>
      <c r="BJ132" s="17" t="s">
        <v>94</v>
      </c>
      <c r="BK132" s="208">
        <f>ROUND(I132*H132,2)</f>
        <v>882.75</v>
      </c>
      <c r="BL132" s="17" t="s">
        <v>171</v>
      </c>
      <c r="BM132" s="207" t="s">
        <v>202</v>
      </c>
    </row>
    <row r="133" spans="1:65" s="12" customFormat="1" ht="25.9" customHeight="1">
      <c r="B133" s="181"/>
      <c r="C133" s="182"/>
      <c r="D133" s="183" t="s">
        <v>72</v>
      </c>
      <c r="E133" s="184" t="s">
        <v>615</v>
      </c>
      <c r="F133" s="184" t="s">
        <v>2015</v>
      </c>
      <c r="G133" s="182"/>
      <c r="H133" s="182"/>
      <c r="I133" s="182"/>
      <c r="J133" s="185">
        <f>BK133</f>
        <v>10650.239999999998</v>
      </c>
      <c r="K133" s="182"/>
      <c r="L133" s="186"/>
      <c r="M133" s="187"/>
      <c r="N133" s="188"/>
      <c r="O133" s="188"/>
      <c r="P133" s="189">
        <f>P134+P161</f>
        <v>0</v>
      </c>
      <c r="Q133" s="188"/>
      <c r="R133" s="189">
        <f>R134+R161</f>
        <v>0</v>
      </c>
      <c r="S133" s="188"/>
      <c r="T133" s="190">
        <f>T134+T161</f>
        <v>0</v>
      </c>
      <c r="AR133" s="191" t="s">
        <v>180</v>
      </c>
      <c r="AT133" s="192" t="s">
        <v>72</v>
      </c>
      <c r="AU133" s="192" t="s">
        <v>73</v>
      </c>
      <c r="AY133" s="191" t="s">
        <v>165</v>
      </c>
      <c r="BK133" s="193">
        <f>BK134+BK161</f>
        <v>10650.239999999998</v>
      </c>
    </row>
    <row r="134" spans="1:65" s="12" customFormat="1" ht="22.9" customHeight="1">
      <c r="B134" s="181"/>
      <c r="C134" s="182"/>
      <c r="D134" s="183" t="s">
        <v>72</v>
      </c>
      <c r="E134" s="194" t="s">
        <v>2040</v>
      </c>
      <c r="F134" s="194" t="s">
        <v>2041</v>
      </c>
      <c r="G134" s="182"/>
      <c r="H134" s="182"/>
      <c r="I134" s="182"/>
      <c r="J134" s="195">
        <f>BK134</f>
        <v>7098.8599999999988</v>
      </c>
      <c r="K134" s="182"/>
      <c r="L134" s="186"/>
      <c r="M134" s="187"/>
      <c r="N134" s="188"/>
      <c r="O134" s="188"/>
      <c r="P134" s="189">
        <f>SUM(P135:P160)</f>
        <v>0</v>
      </c>
      <c r="Q134" s="188"/>
      <c r="R134" s="189">
        <f>SUM(R135:R160)</f>
        <v>0</v>
      </c>
      <c r="S134" s="188"/>
      <c r="T134" s="190">
        <f>SUM(T135:T160)</f>
        <v>0</v>
      </c>
      <c r="AR134" s="191" t="s">
        <v>180</v>
      </c>
      <c r="AT134" s="192" t="s">
        <v>72</v>
      </c>
      <c r="AU134" s="192" t="s">
        <v>81</v>
      </c>
      <c r="AY134" s="191" t="s">
        <v>165</v>
      </c>
      <c r="BK134" s="193">
        <f>SUM(BK135:BK160)</f>
        <v>7098.8599999999988</v>
      </c>
    </row>
    <row r="135" spans="1:65" s="2" customFormat="1" ht="24.2" customHeight="1">
      <c r="A135" s="31"/>
      <c r="B135" s="32"/>
      <c r="C135" s="196" t="s">
        <v>190</v>
      </c>
      <c r="D135" s="196" t="s">
        <v>167</v>
      </c>
      <c r="E135" s="197" t="s">
        <v>2042</v>
      </c>
      <c r="F135" s="198" t="s">
        <v>2043</v>
      </c>
      <c r="G135" s="199" t="s">
        <v>220</v>
      </c>
      <c r="H135" s="200">
        <v>228</v>
      </c>
      <c r="I135" s="201">
        <v>1.57</v>
      </c>
      <c r="J135" s="201">
        <f t="shared" ref="J135:J160" si="0">ROUND(I135*H135,2)</f>
        <v>357.96</v>
      </c>
      <c r="K135" s="202"/>
      <c r="L135" s="36"/>
      <c r="M135" s="203" t="s">
        <v>1</v>
      </c>
      <c r="N135" s="204" t="s">
        <v>39</v>
      </c>
      <c r="O135" s="205">
        <v>0</v>
      </c>
      <c r="P135" s="205">
        <f t="shared" ref="P135:P160" si="1">O135*H135</f>
        <v>0</v>
      </c>
      <c r="Q135" s="205">
        <v>0</v>
      </c>
      <c r="R135" s="205">
        <f t="shared" ref="R135:R160" si="2">Q135*H135</f>
        <v>0</v>
      </c>
      <c r="S135" s="205">
        <v>0</v>
      </c>
      <c r="T135" s="206">
        <f t="shared" ref="T135:T160" si="3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530</v>
      </c>
      <c r="AT135" s="207" t="s">
        <v>167</v>
      </c>
      <c r="AU135" s="207" t="s">
        <v>94</v>
      </c>
      <c r="AY135" s="17" t="s">
        <v>165</v>
      </c>
      <c r="BE135" s="208">
        <f t="shared" ref="BE135:BE160" si="4">IF(N135="základná",J135,0)</f>
        <v>0</v>
      </c>
      <c r="BF135" s="208">
        <f t="shared" ref="BF135:BF160" si="5">IF(N135="znížená",J135,0)</f>
        <v>357.96</v>
      </c>
      <c r="BG135" s="208">
        <f t="shared" ref="BG135:BG160" si="6">IF(N135="zákl. prenesená",J135,0)</f>
        <v>0</v>
      </c>
      <c r="BH135" s="208">
        <f t="shared" ref="BH135:BH160" si="7">IF(N135="zníž. prenesená",J135,0)</f>
        <v>0</v>
      </c>
      <c r="BI135" s="208">
        <f t="shared" ref="BI135:BI160" si="8">IF(N135="nulová",J135,0)</f>
        <v>0</v>
      </c>
      <c r="BJ135" s="17" t="s">
        <v>94</v>
      </c>
      <c r="BK135" s="208">
        <f t="shared" ref="BK135:BK160" si="9">ROUND(I135*H135,2)</f>
        <v>357.96</v>
      </c>
      <c r="BL135" s="17" t="s">
        <v>530</v>
      </c>
      <c r="BM135" s="207" t="s">
        <v>122</v>
      </c>
    </row>
    <row r="136" spans="1:65" s="2" customFormat="1" ht="24.2" customHeight="1">
      <c r="A136" s="31"/>
      <c r="B136" s="32"/>
      <c r="C136" s="243" t="s">
        <v>194</v>
      </c>
      <c r="D136" s="243" t="s">
        <v>615</v>
      </c>
      <c r="E136" s="244" t="s">
        <v>2044</v>
      </c>
      <c r="F136" s="245" t="s">
        <v>2045</v>
      </c>
      <c r="G136" s="246" t="s">
        <v>220</v>
      </c>
      <c r="H136" s="247">
        <v>228</v>
      </c>
      <c r="I136" s="248">
        <v>0.82</v>
      </c>
      <c r="J136" s="248">
        <f t="shared" si="0"/>
        <v>186.96</v>
      </c>
      <c r="K136" s="249"/>
      <c r="L136" s="250"/>
      <c r="M136" s="251" t="s">
        <v>1</v>
      </c>
      <c r="N136" s="252" t="s">
        <v>39</v>
      </c>
      <c r="O136" s="205">
        <v>0</v>
      </c>
      <c r="P136" s="205">
        <f t="shared" si="1"/>
        <v>0</v>
      </c>
      <c r="Q136" s="205">
        <v>0</v>
      </c>
      <c r="R136" s="205">
        <f t="shared" si="2"/>
        <v>0</v>
      </c>
      <c r="S136" s="205">
        <v>0</v>
      </c>
      <c r="T136" s="206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7" t="s">
        <v>1230</v>
      </c>
      <c r="AT136" s="207" t="s">
        <v>615</v>
      </c>
      <c r="AU136" s="207" t="s">
        <v>94</v>
      </c>
      <c r="AY136" s="17" t="s">
        <v>165</v>
      </c>
      <c r="BE136" s="208">
        <f t="shared" si="4"/>
        <v>0</v>
      </c>
      <c r="BF136" s="208">
        <f t="shared" si="5"/>
        <v>186.96</v>
      </c>
      <c r="BG136" s="208">
        <f t="shared" si="6"/>
        <v>0</v>
      </c>
      <c r="BH136" s="208">
        <f t="shared" si="7"/>
        <v>0</v>
      </c>
      <c r="BI136" s="208">
        <f t="shared" si="8"/>
        <v>0</v>
      </c>
      <c r="BJ136" s="17" t="s">
        <v>94</v>
      </c>
      <c r="BK136" s="208">
        <f t="shared" si="9"/>
        <v>186.96</v>
      </c>
      <c r="BL136" s="17" t="s">
        <v>1230</v>
      </c>
      <c r="BM136" s="207" t="s">
        <v>225</v>
      </c>
    </row>
    <row r="137" spans="1:65" s="2" customFormat="1" ht="24.2" customHeight="1">
      <c r="A137" s="31"/>
      <c r="B137" s="32"/>
      <c r="C137" s="243" t="s">
        <v>198</v>
      </c>
      <c r="D137" s="243" t="s">
        <v>615</v>
      </c>
      <c r="E137" s="244" t="s">
        <v>2046</v>
      </c>
      <c r="F137" s="245" t="s">
        <v>2047</v>
      </c>
      <c r="G137" s="246" t="s">
        <v>289</v>
      </c>
      <c r="H137" s="247">
        <v>228</v>
      </c>
      <c r="I137" s="248">
        <v>0.4</v>
      </c>
      <c r="J137" s="248">
        <f t="shared" si="0"/>
        <v>91.2</v>
      </c>
      <c r="K137" s="249"/>
      <c r="L137" s="250"/>
      <c r="M137" s="251" t="s">
        <v>1</v>
      </c>
      <c r="N137" s="252" t="s">
        <v>39</v>
      </c>
      <c r="O137" s="205">
        <v>0</v>
      </c>
      <c r="P137" s="205">
        <f t="shared" si="1"/>
        <v>0</v>
      </c>
      <c r="Q137" s="205">
        <v>0</v>
      </c>
      <c r="R137" s="205">
        <f t="shared" si="2"/>
        <v>0</v>
      </c>
      <c r="S137" s="205">
        <v>0</v>
      </c>
      <c r="T137" s="206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1230</v>
      </c>
      <c r="AT137" s="207" t="s">
        <v>615</v>
      </c>
      <c r="AU137" s="207" t="s">
        <v>94</v>
      </c>
      <c r="AY137" s="17" t="s">
        <v>165</v>
      </c>
      <c r="BE137" s="208">
        <f t="shared" si="4"/>
        <v>0</v>
      </c>
      <c r="BF137" s="208">
        <f t="shared" si="5"/>
        <v>91.2</v>
      </c>
      <c r="BG137" s="208">
        <f t="shared" si="6"/>
        <v>0</v>
      </c>
      <c r="BH137" s="208">
        <f t="shared" si="7"/>
        <v>0</v>
      </c>
      <c r="BI137" s="208">
        <f t="shared" si="8"/>
        <v>0</v>
      </c>
      <c r="BJ137" s="17" t="s">
        <v>94</v>
      </c>
      <c r="BK137" s="208">
        <f t="shared" si="9"/>
        <v>91.2</v>
      </c>
      <c r="BL137" s="17" t="s">
        <v>1230</v>
      </c>
      <c r="BM137" s="207" t="s">
        <v>238</v>
      </c>
    </row>
    <row r="138" spans="1:65" s="2" customFormat="1" ht="16.5" customHeight="1">
      <c r="A138" s="31"/>
      <c r="B138" s="32"/>
      <c r="C138" s="196" t="s">
        <v>202</v>
      </c>
      <c r="D138" s="196" t="s">
        <v>167</v>
      </c>
      <c r="E138" s="197" t="s">
        <v>2343</v>
      </c>
      <c r="F138" s="198" t="s">
        <v>2344</v>
      </c>
      <c r="G138" s="199" t="s">
        <v>220</v>
      </c>
      <c r="H138" s="200">
        <v>642</v>
      </c>
      <c r="I138" s="201">
        <v>1.19</v>
      </c>
      <c r="J138" s="201">
        <f t="shared" si="0"/>
        <v>763.98</v>
      </c>
      <c r="K138" s="202"/>
      <c r="L138" s="36"/>
      <c r="M138" s="203" t="s">
        <v>1</v>
      </c>
      <c r="N138" s="204" t="s">
        <v>39</v>
      </c>
      <c r="O138" s="205">
        <v>0</v>
      </c>
      <c r="P138" s="205">
        <f t="shared" si="1"/>
        <v>0</v>
      </c>
      <c r="Q138" s="205">
        <v>0</v>
      </c>
      <c r="R138" s="205">
        <f t="shared" si="2"/>
        <v>0</v>
      </c>
      <c r="S138" s="205">
        <v>0</v>
      </c>
      <c r="T138" s="206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530</v>
      </c>
      <c r="AT138" s="207" t="s">
        <v>167</v>
      </c>
      <c r="AU138" s="207" t="s">
        <v>94</v>
      </c>
      <c r="AY138" s="17" t="s">
        <v>165</v>
      </c>
      <c r="BE138" s="208">
        <f t="shared" si="4"/>
        <v>0</v>
      </c>
      <c r="BF138" s="208">
        <f t="shared" si="5"/>
        <v>763.98</v>
      </c>
      <c r="BG138" s="208">
        <f t="shared" si="6"/>
        <v>0</v>
      </c>
      <c r="BH138" s="208">
        <f t="shared" si="7"/>
        <v>0</v>
      </c>
      <c r="BI138" s="208">
        <f t="shared" si="8"/>
        <v>0</v>
      </c>
      <c r="BJ138" s="17" t="s">
        <v>94</v>
      </c>
      <c r="BK138" s="208">
        <f t="shared" si="9"/>
        <v>763.98</v>
      </c>
      <c r="BL138" s="17" t="s">
        <v>530</v>
      </c>
      <c r="BM138" s="207" t="s">
        <v>257</v>
      </c>
    </row>
    <row r="139" spans="1:65" s="2" customFormat="1" ht="21.75" customHeight="1">
      <c r="A139" s="31"/>
      <c r="B139" s="32"/>
      <c r="C139" s="243" t="s">
        <v>207</v>
      </c>
      <c r="D139" s="243" t="s">
        <v>615</v>
      </c>
      <c r="E139" s="244" t="s">
        <v>2345</v>
      </c>
      <c r="F139" s="245" t="s">
        <v>2346</v>
      </c>
      <c r="G139" s="246" t="s">
        <v>220</v>
      </c>
      <c r="H139" s="247">
        <v>642</v>
      </c>
      <c r="I139" s="248">
        <v>0.8</v>
      </c>
      <c r="J139" s="248">
        <f t="shared" si="0"/>
        <v>513.6</v>
      </c>
      <c r="K139" s="249"/>
      <c r="L139" s="250"/>
      <c r="M139" s="251" t="s">
        <v>1</v>
      </c>
      <c r="N139" s="252" t="s">
        <v>39</v>
      </c>
      <c r="O139" s="205">
        <v>0</v>
      </c>
      <c r="P139" s="205">
        <f t="shared" si="1"/>
        <v>0</v>
      </c>
      <c r="Q139" s="205">
        <v>0</v>
      </c>
      <c r="R139" s="205">
        <f t="shared" si="2"/>
        <v>0</v>
      </c>
      <c r="S139" s="205">
        <v>0</v>
      </c>
      <c r="T139" s="206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1230</v>
      </c>
      <c r="AT139" s="207" t="s">
        <v>615</v>
      </c>
      <c r="AU139" s="207" t="s">
        <v>94</v>
      </c>
      <c r="AY139" s="17" t="s">
        <v>165</v>
      </c>
      <c r="BE139" s="208">
        <f t="shared" si="4"/>
        <v>0</v>
      </c>
      <c r="BF139" s="208">
        <f t="shared" si="5"/>
        <v>513.6</v>
      </c>
      <c r="BG139" s="208">
        <f t="shared" si="6"/>
        <v>0</v>
      </c>
      <c r="BH139" s="208">
        <f t="shared" si="7"/>
        <v>0</v>
      </c>
      <c r="BI139" s="208">
        <f t="shared" si="8"/>
        <v>0</v>
      </c>
      <c r="BJ139" s="17" t="s">
        <v>94</v>
      </c>
      <c r="BK139" s="208">
        <f t="shared" si="9"/>
        <v>513.6</v>
      </c>
      <c r="BL139" s="17" t="s">
        <v>1230</v>
      </c>
      <c r="BM139" s="207" t="s">
        <v>273</v>
      </c>
    </row>
    <row r="140" spans="1:65" s="2" customFormat="1" ht="21.75" customHeight="1">
      <c r="A140" s="31"/>
      <c r="B140" s="32"/>
      <c r="C140" s="196" t="s">
        <v>122</v>
      </c>
      <c r="D140" s="196" t="s">
        <v>167</v>
      </c>
      <c r="E140" s="197" t="s">
        <v>2050</v>
      </c>
      <c r="F140" s="198" t="s">
        <v>2051</v>
      </c>
      <c r="G140" s="199" t="s">
        <v>289</v>
      </c>
      <c r="H140" s="200">
        <v>4</v>
      </c>
      <c r="I140" s="201">
        <v>1.69</v>
      </c>
      <c r="J140" s="201">
        <f t="shared" si="0"/>
        <v>6.76</v>
      </c>
      <c r="K140" s="202"/>
      <c r="L140" s="36"/>
      <c r="M140" s="203" t="s">
        <v>1</v>
      </c>
      <c r="N140" s="204" t="s">
        <v>39</v>
      </c>
      <c r="O140" s="205">
        <v>0</v>
      </c>
      <c r="P140" s="205">
        <f t="shared" si="1"/>
        <v>0</v>
      </c>
      <c r="Q140" s="205">
        <v>0</v>
      </c>
      <c r="R140" s="205">
        <f t="shared" si="2"/>
        <v>0</v>
      </c>
      <c r="S140" s="205">
        <v>0</v>
      </c>
      <c r="T140" s="206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530</v>
      </c>
      <c r="AT140" s="207" t="s">
        <v>167</v>
      </c>
      <c r="AU140" s="207" t="s">
        <v>94</v>
      </c>
      <c r="AY140" s="17" t="s">
        <v>165</v>
      </c>
      <c r="BE140" s="208">
        <f t="shared" si="4"/>
        <v>0</v>
      </c>
      <c r="BF140" s="208">
        <f t="shared" si="5"/>
        <v>6.76</v>
      </c>
      <c r="BG140" s="208">
        <f t="shared" si="6"/>
        <v>0</v>
      </c>
      <c r="BH140" s="208">
        <f t="shared" si="7"/>
        <v>0</v>
      </c>
      <c r="BI140" s="208">
        <f t="shared" si="8"/>
        <v>0</v>
      </c>
      <c r="BJ140" s="17" t="s">
        <v>94</v>
      </c>
      <c r="BK140" s="208">
        <f t="shared" si="9"/>
        <v>6.76</v>
      </c>
      <c r="BL140" s="17" t="s">
        <v>530</v>
      </c>
      <c r="BM140" s="207" t="s">
        <v>7</v>
      </c>
    </row>
    <row r="141" spans="1:65" s="2" customFormat="1" ht="24.2" customHeight="1">
      <c r="A141" s="31"/>
      <c r="B141" s="32"/>
      <c r="C141" s="243" t="s">
        <v>217</v>
      </c>
      <c r="D141" s="243" t="s">
        <v>615</v>
      </c>
      <c r="E141" s="244" t="s">
        <v>2052</v>
      </c>
      <c r="F141" s="245" t="s">
        <v>2053</v>
      </c>
      <c r="G141" s="246" t="s">
        <v>289</v>
      </c>
      <c r="H141" s="247">
        <v>4</v>
      </c>
      <c r="I141" s="248">
        <v>0.39</v>
      </c>
      <c r="J141" s="248">
        <f t="shared" si="0"/>
        <v>1.56</v>
      </c>
      <c r="K141" s="249"/>
      <c r="L141" s="250"/>
      <c r="M141" s="251" t="s">
        <v>1</v>
      </c>
      <c r="N141" s="252" t="s">
        <v>39</v>
      </c>
      <c r="O141" s="205">
        <v>0</v>
      </c>
      <c r="P141" s="205">
        <f t="shared" si="1"/>
        <v>0</v>
      </c>
      <c r="Q141" s="205">
        <v>0</v>
      </c>
      <c r="R141" s="205">
        <f t="shared" si="2"/>
        <v>0</v>
      </c>
      <c r="S141" s="205">
        <v>0</v>
      </c>
      <c r="T141" s="206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1230</v>
      </c>
      <c r="AT141" s="207" t="s">
        <v>615</v>
      </c>
      <c r="AU141" s="207" t="s">
        <v>94</v>
      </c>
      <c r="AY141" s="17" t="s">
        <v>165</v>
      </c>
      <c r="BE141" s="208">
        <f t="shared" si="4"/>
        <v>0</v>
      </c>
      <c r="BF141" s="208">
        <f t="shared" si="5"/>
        <v>1.56</v>
      </c>
      <c r="BG141" s="208">
        <f t="shared" si="6"/>
        <v>0</v>
      </c>
      <c r="BH141" s="208">
        <f t="shared" si="7"/>
        <v>0</v>
      </c>
      <c r="BI141" s="208">
        <f t="shared" si="8"/>
        <v>0</v>
      </c>
      <c r="BJ141" s="17" t="s">
        <v>94</v>
      </c>
      <c r="BK141" s="208">
        <f t="shared" si="9"/>
        <v>1.56</v>
      </c>
      <c r="BL141" s="17" t="s">
        <v>1230</v>
      </c>
      <c r="BM141" s="207" t="s">
        <v>297</v>
      </c>
    </row>
    <row r="142" spans="1:65" s="2" customFormat="1" ht="16.5" customHeight="1">
      <c r="A142" s="31"/>
      <c r="B142" s="32"/>
      <c r="C142" s="196" t="s">
        <v>225</v>
      </c>
      <c r="D142" s="196" t="s">
        <v>167</v>
      </c>
      <c r="E142" s="197" t="s">
        <v>2347</v>
      </c>
      <c r="F142" s="198" t="s">
        <v>2348</v>
      </c>
      <c r="G142" s="199" t="s">
        <v>289</v>
      </c>
      <c r="H142" s="200">
        <v>4</v>
      </c>
      <c r="I142" s="201">
        <v>5.36</v>
      </c>
      <c r="J142" s="201">
        <f t="shared" si="0"/>
        <v>21.44</v>
      </c>
      <c r="K142" s="202"/>
      <c r="L142" s="36"/>
      <c r="M142" s="203" t="s">
        <v>1</v>
      </c>
      <c r="N142" s="204" t="s">
        <v>39</v>
      </c>
      <c r="O142" s="205">
        <v>0</v>
      </c>
      <c r="P142" s="205">
        <f t="shared" si="1"/>
        <v>0</v>
      </c>
      <c r="Q142" s="205">
        <v>0</v>
      </c>
      <c r="R142" s="205">
        <f t="shared" si="2"/>
        <v>0</v>
      </c>
      <c r="S142" s="205">
        <v>0</v>
      </c>
      <c r="T142" s="206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530</v>
      </c>
      <c r="AT142" s="207" t="s">
        <v>167</v>
      </c>
      <c r="AU142" s="207" t="s">
        <v>94</v>
      </c>
      <c r="AY142" s="17" t="s">
        <v>165</v>
      </c>
      <c r="BE142" s="208">
        <f t="shared" si="4"/>
        <v>0</v>
      </c>
      <c r="BF142" s="208">
        <f t="shared" si="5"/>
        <v>21.44</v>
      </c>
      <c r="BG142" s="208">
        <f t="shared" si="6"/>
        <v>0</v>
      </c>
      <c r="BH142" s="208">
        <f t="shared" si="7"/>
        <v>0</v>
      </c>
      <c r="BI142" s="208">
        <f t="shared" si="8"/>
        <v>0</v>
      </c>
      <c r="BJ142" s="17" t="s">
        <v>94</v>
      </c>
      <c r="BK142" s="208">
        <f t="shared" si="9"/>
        <v>21.44</v>
      </c>
      <c r="BL142" s="17" t="s">
        <v>530</v>
      </c>
      <c r="BM142" s="207" t="s">
        <v>309</v>
      </c>
    </row>
    <row r="143" spans="1:65" s="2" customFormat="1" ht="21.75" customHeight="1">
      <c r="A143" s="31"/>
      <c r="B143" s="32"/>
      <c r="C143" s="243" t="s">
        <v>231</v>
      </c>
      <c r="D143" s="243" t="s">
        <v>615</v>
      </c>
      <c r="E143" s="244" t="s">
        <v>2349</v>
      </c>
      <c r="F143" s="245" t="s">
        <v>2350</v>
      </c>
      <c r="G143" s="246" t="s">
        <v>289</v>
      </c>
      <c r="H143" s="247">
        <v>4</v>
      </c>
      <c r="I143" s="248">
        <v>8.8699999999999992</v>
      </c>
      <c r="J143" s="248">
        <f t="shared" si="0"/>
        <v>35.479999999999997</v>
      </c>
      <c r="K143" s="249"/>
      <c r="L143" s="250"/>
      <c r="M143" s="251" t="s">
        <v>1</v>
      </c>
      <c r="N143" s="252" t="s">
        <v>39</v>
      </c>
      <c r="O143" s="205">
        <v>0</v>
      </c>
      <c r="P143" s="205">
        <f t="shared" si="1"/>
        <v>0</v>
      </c>
      <c r="Q143" s="205">
        <v>0</v>
      </c>
      <c r="R143" s="205">
        <f t="shared" si="2"/>
        <v>0</v>
      </c>
      <c r="S143" s="205">
        <v>0</v>
      </c>
      <c r="T143" s="206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1230</v>
      </c>
      <c r="AT143" s="207" t="s">
        <v>615</v>
      </c>
      <c r="AU143" s="207" t="s">
        <v>94</v>
      </c>
      <c r="AY143" s="17" t="s">
        <v>165</v>
      </c>
      <c r="BE143" s="208">
        <f t="shared" si="4"/>
        <v>0</v>
      </c>
      <c r="BF143" s="208">
        <f t="shared" si="5"/>
        <v>35.479999999999997</v>
      </c>
      <c r="BG143" s="208">
        <f t="shared" si="6"/>
        <v>0</v>
      </c>
      <c r="BH143" s="208">
        <f t="shared" si="7"/>
        <v>0</v>
      </c>
      <c r="BI143" s="208">
        <f t="shared" si="8"/>
        <v>0</v>
      </c>
      <c r="BJ143" s="17" t="s">
        <v>94</v>
      </c>
      <c r="BK143" s="208">
        <f t="shared" si="9"/>
        <v>35.479999999999997</v>
      </c>
      <c r="BL143" s="17" t="s">
        <v>1230</v>
      </c>
      <c r="BM143" s="207" t="s">
        <v>322</v>
      </c>
    </row>
    <row r="144" spans="1:65" s="2" customFormat="1" ht="16.5" customHeight="1">
      <c r="A144" s="31"/>
      <c r="B144" s="32"/>
      <c r="C144" s="243" t="s">
        <v>238</v>
      </c>
      <c r="D144" s="243" t="s">
        <v>615</v>
      </c>
      <c r="E144" s="244" t="s">
        <v>2076</v>
      </c>
      <c r="F144" s="245" t="s">
        <v>2077</v>
      </c>
      <c r="G144" s="246" t="s">
        <v>289</v>
      </c>
      <c r="H144" s="247">
        <v>4</v>
      </c>
      <c r="I144" s="248">
        <v>1.3</v>
      </c>
      <c r="J144" s="248">
        <f t="shared" si="0"/>
        <v>5.2</v>
      </c>
      <c r="K144" s="249"/>
      <c r="L144" s="250"/>
      <c r="M144" s="251" t="s">
        <v>1</v>
      </c>
      <c r="N144" s="252" t="s">
        <v>39</v>
      </c>
      <c r="O144" s="205">
        <v>0</v>
      </c>
      <c r="P144" s="205">
        <f t="shared" si="1"/>
        <v>0</v>
      </c>
      <c r="Q144" s="205">
        <v>0</v>
      </c>
      <c r="R144" s="205">
        <f t="shared" si="2"/>
        <v>0</v>
      </c>
      <c r="S144" s="205">
        <v>0</v>
      </c>
      <c r="T144" s="206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1230</v>
      </c>
      <c r="AT144" s="207" t="s">
        <v>615</v>
      </c>
      <c r="AU144" s="207" t="s">
        <v>94</v>
      </c>
      <c r="AY144" s="17" t="s">
        <v>165</v>
      </c>
      <c r="BE144" s="208">
        <f t="shared" si="4"/>
        <v>0</v>
      </c>
      <c r="BF144" s="208">
        <f t="shared" si="5"/>
        <v>5.2</v>
      </c>
      <c r="BG144" s="208">
        <f t="shared" si="6"/>
        <v>0</v>
      </c>
      <c r="BH144" s="208">
        <f t="shared" si="7"/>
        <v>0</v>
      </c>
      <c r="BI144" s="208">
        <f t="shared" si="8"/>
        <v>0</v>
      </c>
      <c r="BJ144" s="17" t="s">
        <v>94</v>
      </c>
      <c r="BK144" s="208">
        <f t="shared" si="9"/>
        <v>5.2</v>
      </c>
      <c r="BL144" s="17" t="s">
        <v>1230</v>
      </c>
      <c r="BM144" s="207" t="s">
        <v>330</v>
      </c>
    </row>
    <row r="145" spans="1:65" s="2" customFormat="1" ht="24.2" customHeight="1">
      <c r="A145" s="31"/>
      <c r="B145" s="32"/>
      <c r="C145" s="196" t="s">
        <v>244</v>
      </c>
      <c r="D145" s="196" t="s">
        <v>167</v>
      </c>
      <c r="E145" s="197" t="s">
        <v>2351</v>
      </c>
      <c r="F145" s="198" t="s">
        <v>2352</v>
      </c>
      <c r="G145" s="199" t="s">
        <v>289</v>
      </c>
      <c r="H145" s="200">
        <v>2</v>
      </c>
      <c r="I145" s="201">
        <v>365.95</v>
      </c>
      <c r="J145" s="201">
        <f t="shared" si="0"/>
        <v>731.9</v>
      </c>
      <c r="K145" s="202"/>
      <c r="L145" s="36"/>
      <c r="M145" s="203" t="s">
        <v>1</v>
      </c>
      <c r="N145" s="204" t="s">
        <v>39</v>
      </c>
      <c r="O145" s="205">
        <v>0</v>
      </c>
      <c r="P145" s="205">
        <f t="shared" si="1"/>
        <v>0</v>
      </c>
      <c r="Q145" s="205">
        <v>0</v>
      </c>
      <c r="R145" s="205">
        <f t="shared" si="2"/>
        <v>0</v>
      </c>
      <c r="S145" s="205">
        <v>0</v>
      </c>
      <c r="T145" s="206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530</v>
      </c>
      <c r="AT145" s="207" t="s">
        <v>167</v>
      </c>
      <c r="AU145" s="207" t="s">
        <v>94</v>
      </c>
      <c r="AY145" s="17" t="s">
        <v>165</v>
      </c>
      <c r="BE145" s="208">
        <f t="shared" si="4"/>
        <v>0</v>
      </c>
      <c r="BF145" s="208">
        <f t="shared" si="5"/>
        <v>731.9</v>
      </c>
      <c r="BG145" s="208">
        <f t="shared" si="6"/>
        <v>0</v>
      </c>
      <c r="BH145" s="208">
        <f t="shared" si="7"/>
        <v>0</v>
      </c>
      <c r="BI145" s="208">
        <f t="shared" si="8"/>
        <v>0</v>
      </c>
      <c r="BJ145" s="17" t="s">
        <v>94</v>
      </c>
      <c r="BK145" s="208">
        <f t="shared" si="9"/>
        <v>731.9</v>
      </c>
      <c r="BL145" s="17" t="s">
        <v>530</v>
      </c>
      <c r="BM145" s="207" t="s">
        <v>345</v>
      </c>
    </row>
    <row r="146" spans="1:65" s="2" customFormat="1" ht="24.2" customHeight="1">
      <c r="A146" s="31"/>
      <c r="B146" s="32"/>
      <c r="C146" s="243" t="s">
        <v>257</v>
      </c>
      <c r="D146" s="243" t="s">
        <v>615</v>
      </c>
      <c r="E146" s="244" t="s">
        <v>2353</v>
      </c>
      <c r="F146" s="245" t="s">
        <v>2354</v>
      </c>
      <c r="G146" s="246" t="s">
        <v>289</v>
      </c>
      <c r="H146" s="247">
        <v>1</v>
      </c>
      <c r="I146" s="248">
        <v>592.5</v>
      </c>
      <c r="J146" s="248">
        <f t="shared" si="0"/>
        <v>592.5</v>
      </c>
      <c r="K146" s="249"/>
      <c r="L146" s="250"/>
      <c r="M146" s="251" t="s">
        <v>1</v>
      </c>
      <c r="N146" s="252" t="s">
        <v>39</v>
      </c>
      <c r="O146" s="205">
        <v>0</v>
      </c>
      <c r="P146" s="205">
        <f t="shared" si="1"/>
        <v>0</v>
      </c>
      <c r="Q146" s="205">
        <v>0</v>
      </c>
      <c r="R146" s="205">
        <f t="shared" si="2"/>
        <v>0</v>
      </c>
      <c r="S146" s="205">
        <v>0</v>
      </c>
      <c r="T146" s="206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1230</v>
      </c>
      <c r="AT146" s="207" t="s">
        <v>615</v>
      </c>
      <c r="AU146" s="207" t="s">
        <v>94</v>
      </c>
      <c r="AY146" s="17" t="s">
        <v>165</v>
      </c>
      <c r="BE146" s="208">
        <f t="shared" si="4"/>
        <v>0</v>
      </c>
      <c r="BF146" s="208">
        <f t="shared" si="5"/>
        <v>592.5</v>
      </c>
      <c r="BG146" s="208">
        <f t="shared" si="6"/>
        <v>0</v>
      </c>
      <c r="BH146" s="208">
        <f t="shared" si="7"/>
        <v>0</v>
      </c>
      <c r="BI146" s="208">
        <f t="shared" si="8"/>
        <v>0</v>
      </c>
      <c r="BJ146" s="17" t="s">
        <v>94</v>
      </c>
      <c r="BK146" s="208">
        <f t="shared" si="9"/>
        <v>592.5</v>
      </c>
      <c r="BL146" s="17" t="s">
        <v>1230</v>
      </c>
      <c r="BM146" s="207" t="s">
        <v>358</v>
      </c>
    </row>
    <row r="147" spans="1:65" s="2" customFormat="1" ht="16.5" customHeight="1">
      <c r="A147" s="31"/>
      <c r="B147" s="32"/>
      <c r="C147" s="243" t="s">
        <v>267</v>
      </c>
      <c r="D147" s="243" t="s">
        <v>615</v>
      </c>
      <c r="E147" s="244" t="s">
        <v>2355</v>
      </c>
      <c r="F147" s="245" t="s">
        <v>2356</v>
      </c>
      <c r="G147" s="246" t="s">
        <v>289</v>
      </c>
      <c r="H147" s="247">
        <v>2</v>
      </c>
      <c r="I147" s="248">
        <v>17.05</v>
      </c>
      <c r="J147" s="248">
        <f t="shared" si="0"/>
        <v>34.1</v>
      </c>
      <c r="K147" s="249"/>
      <c r="L147" s="250"/>
      <c r="M147" s="251" t="s">
        <v>1</v>
      </c>
      <c r="N147" s="252" t="s">
        <v>39</v>
      </c>
      <c r="O147" s="205">
        <v>0</v>
      </c>
      <c r="P147" s="205">
        <f t="shared" si="1"/>
        <v>0</v>
      </c>
      <c r="Q147" s="205">
        <v>0</v>
      </c>
      <c r="R147" s="205">
        <f t="shared" si="2"/>
        <v>0</v>
      </c>
      <c r="S147" s="205">
        <v>0</v>
      </c>
      <c r="T147" s="206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1230</v>
      </c>
      <c r="AT147" s="207" t="s">
        <v>615</v>
      </c>
      <c r="AU147" s="207" t="s">
        <v>94</v>
      </c>
      <c r="AY147" s="17" t="s">
        <v>165</v>
      </c>
      <c r="BE147" s="208">
        <f t="shared" si="4"/>
        <v>0</v>
      </c>
      <c r="BF147" s="208">
        <f t="shared" si="5"/>
        <v>34.1</v>
      </c>
      <c r="BG147" s="208">
        <f t="shared" si="6"/>
        <v>0</v>
      </c>
      <c r="BH147" s="208">
        <f t="shared" si="7"/>
        <v>0</v>
      </c>
      <c r="BI147" s="208">
        <f t="shared" si="8"/>
        <v>0</v>
      </c>
      <c r="BJ147" s="17" t="s">
        <v>94</v>
      </c>
      <c r="BK147" s="208">
        <f t="shared" si="9"/>
        <v>34.1</v>
      </c>
      <c r="BL147" s="17" t="s">
        <v>1230</v>
      </c>
      <c r="BM147" s="207" t="s">
        <v>368</v>
      </c>
    </row>
    <row r="148" spans="1:65" s="2" customFormat="1" ht="21.75" customHeight="1">
      <c r="A148" s="31"/>
      <c r="B148" s="32"/>
      <c r="C148" s="243" t="s">
        <v>273</v>
      </c>
      <c r="D148" s="243" t="s">
        <v>615</v>
      </c>
      <c r="E148" s="244" t="s">
        <v>2357</v>
      </c>
      <c r="F148" s="245" t="s">
        <v>2358</v>
      </c>
      <c r="G148" s="246" t="s">
        <v>289</v>
      </c>
      <c r="H148" s="247">
        <v>1</v>
      </c>
      <c r="I148" s="248">
        <v>97.1</v>
      </c>
      <c r="J148" s="248">
        <f t="shared" si="0"/>
        <v>97.1</v>
      </c>
      <c r="K148" s="249"/>
      <c r="L148" s="250"/>
      <c r="M148" s="251" t="s">
        <v>1</v>
      </c>
      <c r="N148" s="252" t="s">
        <v>39</v>
      </c>
      <c r="O148" s="205">
        <v>0</v>
      </c>
      <c r="P148" s="205">
        <f t="shared" si="1"/>
        <v>0</v>
      </c>
      <c r="Q148" s="205">
        <v>0</v>
      </c>
      <c r="R148" s="205">
        <f t="shared" si="2"/>
        <v>0</v>
      </c>
      <c r="S148" s="205">
        <v>0</v>
      </c>
      <c r="T148" s="206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1230</v>
      </c>
      <c r="AT148" s="207" t="s">
        <v>615</v>
      </c>
      <c r="AU148" s="207" t="s">
        <v>94</v>
      </c>
      <c r="AY148" s="17" t="s">
        <v>165</v>
      </c>
      <c r="BE148" s="208">
        <f t="shared" si="4"/>
        <v>0</v>
      </c>
      <c r="BF148" s="208">
        <f t="shared" si="5"/>
        <v>97.1</v>
      </c>
      <c r="BG148" s="208">
        <f t="shared" si="6"/>
        <v>0</v>
      </c>
      <c r="BH148" s="208">
        <f t="shared" si="7"/>
        <v>0</v>
      </c>
      <c r="BI148" s="208">
        <f t="shared" si="8"/>
        <v>0</v>
      </c>
      <c r="BJ148" s="17" t="s">
        <v>94</v>
      </c>
      <c r="BK148" s="208">
        <f t="shared" si="9"/>
        <v>97.1</v>
      </c>
      <c r="BL148" s="17" t="s">
        <v>1230</v>
      </c>
      <c r="BM148" s="207" t="s">
        <v>377</v>
      </c>
    </row>
    <row r="149" spans="1:65" s="2" customFormat="1" ht="21.75" customHeight="1">
      <c r="A149" s="31"/>
      <c r="B149" s="32"/>
      <c r="C149" s="243" t="s">
        <v>281</v>
      </c>
      <c r="D149" s="243" t="s">
        <v>615</v>
      </c>
      <c r="E149" s="244" t="s">
        <v>2359</v>
      </c>
      <c r="F149" s="245" t="s">
        <v>2360</v>
      </c>
      <c r="G149" s="246" t="s">
        <v>289</v>
      </c>
      <c r="H149" s="247">
        <v>1</v>
      </c>
      <c r="I149" s="248">
        <v>161.58000000000001</v>
      </c>
      <c r="J149" s="248">
        <f t="shared" si="0"/>
        <v>161.58000000000001</v>
      </c>
      <c r="K149" s="249"/>
      <c r="L149" s="250"/>
      <c r="M149" s="251" t="s">
        <v>1</v>
      </c>
      <c r="N149" s="252" t="s">
        <v>39</v>
      </c>
      <c r="O149" s="205">
        <v>0</v>
      </c>
      <c r="P149" s="205">
        <f t="shared" si="1"/>
        <v>0</v>
      </c>
      <c r="Q149" s="205">
        <v>0</v>
      </c>
      <c r="R149" s="205">
        <f t="shared" si="2"/>
        <v>0</v>
      </c>
      <c r="S149" s="205">
        <v>0</v>
      </c>
      <c r="T149" s="206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1230</v>
      </c>
      <c r="AT149" s="207" t="s">
        <v>615</v>
      </c>
      <c r="AU149" s="207" t="s">
        <v>94</v>
      </c>
      <c r="AY149" s="17" t="s">
        <v>165</v>
      </c>
      <c r="BE149" s="208">
        <f t="shared" si="4"/>
        <v>0</v>
      </c>
      <c r="BF149" s="208">
        <f t="shared" si="5"/>
        <v>161.58000000000001</v>
      </c>
      <c r="BG149" s="208">
        <f t="shared" si="6"/>
        <v>0</v>
      </c>
      <c r="BH149" s="208">
        <f t="shared" si="7"/>
        <v>0</v>
      </c>
      <c r="BI149" s="208">
        <f t="shared" si="8"/>
        <v>0</v>
      </c>
      <c r="BJ149" s="17" t="s">
        <v>94</v>
      </c>
      <c r="BK149" s="208">
        <f t="shared" si="9"/>
        <v>161.58000000000001</v>
      </c>
      <c r="BL149" s="17" t="s">
        <v>1230</v>
      </c>
      <c r="BM149" s="207" t="s">
        <v>386</v>
      </c>
    </row>
    <row r="150" spans="1:65" s="2" customFormat="1" ht="16.5" customHeight="1">
      <c r="A150" s="31"/>
      <c r="B150" s="32"/>
      <c r="C150" s="243" t="s">
        <v>7</v>
      </c>
      <c r="D150" s="243" t="s">
        <v>615</v>
      </c>
      <c r="E150" s="244" t="s">
        <v>2361</v>
      </c>
      <c r="F150" s="245" t="s">
        <v>2362</v>
      </c>
      <c r="G150" s="246" t="s">
        <v>289</v>
      </c>
      <c r="H150" s="247">
        <v>24</v>
      </c>
      <c r="I150" s="248">
        <v>11.8</v>
      </c>
      <c r="J150" s="248">
        <f t="shared" si="0"/>
        <v>283.2</v>
      </c>
      <c r="K150" s="249"/>
      <c r="L150" s="250"/>
      <c r="M150" s="251" t="s">
        <v>1</v>
      </c>
      <c r="N150" s="252" t="s">
        <v>39</v>
      </c>
      <c r="O150" s="205">
        <v>0</v>
      </c>
      <c r="P150" s="205">
        <f t="shared" si="1"/>
        <v>0</v>
      </c>
      <c r="Q150" s="205">
        <v>0</v>
      </c>
      <c r="R150" s="205">
        <f t="shared" si="2"/>
        <v>0</v>
      </c>
      <c r="S150" s="205">
        <v>0</v>
      </c>
      <c r="T150" s="20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1230</v>
      </c>
      <c r="AT150" s="207" t="s">
        <v>615</v>
      </c>
      <c r="AU150" s="207" t="s">
        <v>94</v>
      </c>
      <c r="AY150" s="17" t="s">
        <v>165</v>
      </c>
      <c r="BE150" s="208">
        <f t="shared" si="4"/>
        <v>0</v>
      </c>
      <c r="BF150" s="208">
        <f t="shared" si="5"/>
        <v>283.2</v>
      </c>
      <c r="BG150" s="208">
        <f t="shared" si="6"/>
        <v>0</v>
      </c>
      <c r="BH150" s="208">
        <f t="shared" si="7"/>
        <v>0</v>
      </c>
      <c r="BI150" s="208">
        <f t="shared" si="8"/>
        <v>0</v>
      </c>
      <c r="BJ150" s="17" t="s">
        <v>94</v>
      </c>
      <c r="BK150" s="208">
        <f t="shared" si="9"/>
        <v>283.2</v>
      </c>
      <c r="BL150" s="17" t="s">
        <v>1230</v>
      </c>
      <c r="BM150" s="207" t="s">
        <v>394</v>
      </c>
    </row>
    <row r="151" spans="1:65" s="2" customFormat="1" ht="24.2" customHeight="1">
      <c r="A151" s="31"/>
      <c r="B151" s="32"/>
      <c r="C151" s="243" t="s">
        <v>293</v>
      </c>
      <c r="D151" s="243" t="s">
        <v>615</v>
      </c>
      <c r="E151" s="244" t="s">
        <v>2363</v>
      </c>
      <c r="F151" s="245" t="s">
        <v>2364</v>
      </c>
      <c r="G151" s="246" t="s">
        <v>289</v>
      </c>
      <c r="H151" s="247">
        <v>2</v>
      </c>
      <c r="I151" s="248">
        <v>25.28</v>
      </c>
      <c r="J151" s="248">
        <f t="shared" si="0"/>
        <v>50.56</v>
      </c>
      <c r="K151" s="249"/>
      <c r="L151" s="250"/>
      <c r="M151" s="251" t="s">
        <v>1</v>
      </c>
      <c r="N151" s="252" t="s">
        <v>39</v>
      </c>
      <c r="O151" s="205">
        <v>0</v>
      </c>
      <c r="P151" s="205">
        <f t="shared" si="1"/>
        <v>0</v>
      </c>
      <c r="Q151" s="205">
        <v>0</v>
      </c>
      <c r="R151" s="205">
        <f t="shared" si="2"/>
        <v>0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1230</v>
      </c>
      <c r="AT151" s="207" t="s">
        <v>615</v>
      </c>
      <c r="AU151" s="207" t="s">
        <v>94</v>
      </c>
      <c r="AY151" s="17" t="s">
        <v>165</v>
      </c>
      <c r="BE151" s="208">
        <f t="shared" si="4"/>
        <v>0</v>
      </c>
      <c r="BF151" s="208">
        <f t="shared" si="5"/>
        <v>50.56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50.56</v>
      </c>
      <c r="BL151" s="17" t="s">
        <v>1230</v>
      </c>
      <c r="BM151" s="207" t="s">
        <v>406</v>
      </c>
    </row>
    <row r="152" spans="1:65" s="2" customFormat="1" ht="24.2" customHeight="1">
      <c r="A152" s="31"/>
      <c r="B152" s="32"/>
      <c r="C152" s="243" t="s">
        <v>297</v>
      </c>
      <c r="D152" s="243" t="s">
        <v>615</v>
      </c>
      <c r="E152" s="244" t="s">
        <v>2365</v>
      </c>
      <c r="F152" s="245" t="s">
        <v>2366</v>
      </c>
      <c r="G152" s="246" t="s">
        <v>289</v>
      </c>
      <c r="H152" s="247">
        <v>1</v>
      </c>
      <c r="I152" s="248">
        <v>447.88</v>
      </c>
      <c r="J152" s="248">
        <f t="shared" si="0"/>
        <v>447.88</v>
      </c>
      <c r="K152" s="249"/>
      <c r="L152" s="250"/>
      <c r="M152" s="251" t="s">
        <v>1</v>
      </c>
      <c r="N152" s="252" t="s">
        <v>39</v>
      </c>
      <c r="O152" s="205">
        <v>0</v>
      </c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1230</v>
      </c>
      <c r="AT152" s="207" t="s">
        <v>615</v>
      </c>
      <c r="AU152" s="207" t="s">
        <v>94</v>
      </c>
      <c r="AY152" s="17" t="s">
        <v>165</v>
      </c>
      <c r="BE152" s="208">
        <f t="shared" si="4"/>
        <v>0</v>
      </c>
      <c r="BF152" s="208">
        <f t="shared" si="5"/>
        <v>447.88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447.88</v>
      </c>
      <c r="BL152" s="17" t="s">
        <v>1230</v>
      </c>
      <c r="BM152" s="207" t="s">
        <v>422</v>
      </c>
    </row>
    <row r="153" spans="1:65" s="2" customFormat="1" ht="24.2" customHeight="1">
      <c r="A153" s="31"/>
      <c r="B153" s="32"/>
      <c r="C153" s="243" t="s">
        <v>304</v>
      </c>
      <c r="D153" s="243" t="s">
        <v>615</v>
      </c>
      <c r="E153" s="244" t="s">
        <v>2367</v>
      </c>
      <c r="F153" s="245" t="s">
        <v>2368</v>
      </c>
      <c r="G153" s="246" t="s">
        <v>289</v>
      </c>
      <c r="H153" s="247">
        <v>2</v>
      </c>
      <c r="I153" s="248">
        <v>496.37</v>
      </c>
      <c r="J153" s="248">
        <f t="shared" si="0"/>
        <v>992.74</v>
      </c>
      <c r="K153" s="249"/>
      <c r="L153" s="250"/>
      <c r="M153" s="251" t="s">
        <v>1</v>
      </c>
      <c r="N153" s="252" t="s">
        <v>39</v>
      </c>
      <c r="O153" s="205">
        <v>0</v>
      </c>
      <c r="P153" s="205">
        <f t="shared" si="1"/>
        <v>0</v>
      </c>
      <c r="Q153" s="205">
        <v>0</v>
      </c>
      <c r="R153" s="205">
        <f t="shared" si="2"/>
        <v>0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1230</v>
      </c>
      <c r="AT153" s="207" t="s">
        <v>615</v>
      </c>
      <c r="AU153" s="207" t="s">
        <v>94</v>
      </c>
      <c r="AY153" s="17" t="s">
        <v>165</v>
      </c>
      <c r="BE153" s="208">
        <f t="shared" si="4"/>
        <v>0</v>
      </c>
      <c r="BF153" s="208">
        <f t="shared" si="5"/>
        <v>992.74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992.74</v>
      </c>
      <c r="BL153" s="17" t="s">
        <v>1230</v>
      </c>
      <c r="BM153" s="207" t="s">
        <v>432</v>
      </c>
    </row>
    <row r="154" spans="1:65" s="2" customFormat="1" ht="24.2" customHeight="1">
      <c r="A154" s="31"/>
      <c r="B154" s="32"/>
      <c r="C154" s="243" t="s">
        <v>309</v>
      </c>
      <c r="D154" s="243" t="s">
        <v>615</v>
      </c>
      <c r="E154" s="244" t="s">
        <v>2369</v>
      </c>
      <c r="F154" s="245" t="s">
        <v>2370</v>
      </c>
      <c r="G154" s="246" t="s">
        <v>289</v>
      </c>
      <c r="H154" s="247">
        <v>4</v>
      </c>
      <c r="I154" s="248">
        <v>13.46</v>
      </c>
      <c r="J154" s="248">
        <f t="shared" si="0"/>
        <v>53.84</v>
      </c>
      <c r="K154" s="249"/>
      <c r="L154" s="250"/>
      <c r="M154" s="251" t="s">
        <v>1</v>
      </c>
      <c r="N154" s="252" t="s">
        <v>39</v>
      </c>
      <c r="O154" s="205">
        <v>0</v>
      </c>
      <c r="P154" s="205">
        <f t="shared" si="1"/>
        <v>0</v>
      </c>
      <c r="Q154" s="205">
        <v>0</v>
      </c>
      <c r="R154" s="205">
        <f t="shared" si="2"/>
        <v>0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1230</v>
      </c>
      <c r="AT154" s="207" t="s">
        <v>615</v>
      </c>
      <c r="AU154" s="207" t="s">
        <v>94</v>
      </c>
      <c r="AY154" s="17" t="s">
        <v>165</v>
      </c>
      <c r="BE154" s="208">
        <f t="shared" si="4"/>
        <v>0</v>
      </c>
      <c r="BF154" s="208">
        <f t="shared" si="5"/>
        <v>53.84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53.84</v>
      </c>
      <c r="BL154" s="17" t="s">
        <v>1230</v>
      </c>
      <c r="BM154" s="207" t="s">
        <v>442</v>
      </c>
    </row>
    <row r="155" spans="1:65" s="2" customFormat="1" ht="16.5" customHeight="1">
      <c r="A155" s="31"/>
      <c r="B155" s="32"/>
      <c r="C155" s="243" t="s">
        <v>317</v>
      </c>
      <c r="D155" s="243" t="s">
        <v>615</v>
      </c>
      <c r="E155" s="244" t="s">
        <v>2371</v>
      </c>
      <c r="F155" s="245" t="s">
        <v>2372</v>
      </c>
      <c r="G155" s="246" t="s">
        <v>289</v>
      </c>
      <c r="H155" s="247">
        <v>1</v>
      </c>
      <c r="I155" s="248">
        <v>374.92</v>
      </c>
      <c r="J155" s="248">
        <f t="shared" si="0"/>
        <v>374.92</v>
      </c>
      <c r="K155" s="249"/>
      <c r="L155" s="250"/>
      <c r="M155" s="251" t="s">
        <v>1</v>
      </c>
      <c r="N155" s="252" t="s">
        <v>39</v>
      </c>
      <c r="O155" s="205">
        <v>0</v>
      </c>
      <c r="P155" s="205">
        <f t="shared" si="1"/>
        <v>0</v>
      </c>
      <c r="Q155" s="205">
        <v>0</v>
      </c>
      <c r="R155" s="205">
        <f t="shared" si="2"/>
        <v>0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1230</v>
      </c>
      <c r="AT155" s="207" t="s">
        <v>615</v>
      </c>
      <c r="AU155" s="207" t="s">
        <v>94</v>
      </c>
      <c r="AY155" s="17" t="s">
        <v>165</v>
      </c>
      <c r="BE155" s="208">
        <f t="shared" si="4"/>
        <v>0</v>
      </c>
      <c r="BF155" s="208">
        <f t="shared" si="5"/>
        <v>374.92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374.92</v>
      </c>
      <c r="BL155" s="17" t="s">
        <v>1230</v>
      </c>
      <c r="BM155" s="207" t="s">
        <v>452</v>
      </c>
    </row>
    <row r="156" spans="1:65" s="2" customFormat="1" ht="16.5" customHeight="1">
      <c r="A156" s="31"/>
      <c r="B156" s="32"/>
      <c r="C156" s="196" t="s">
        <v>322</v>
      </c>
      <c r="D156" s="196" t="s">
        <v>167</v>
      </c>
      <c r="E156" s="197" t="s">
        <v>2321</v>
      </c>
      <c r="F156" s="198" t="s">
        <v>2373</v>
      </c>
      <c r="G156" s="199" t="s">
        <v>2319</v>
      </c>
      <c r="H156" s="200">
        <v>16</v>
      </c>
      <c r="I156" s="201">
        <v>45</v>
      </c>
      <c r="J156" s="201">
        <f t="shared" si="0"/>
        <v>720</v>
      </c>
      <c r="K156" s="202"/>
      <c r="L156" s="36"/>
      <c r="M156" s="203" t="s">
        <v>1</v>
      </c>
      <c r="N156" s="204" t="s">
        <v>39</v>
      </c>
      <c r="O156" s="205">
        <v>0</v>
      </c>
      <c r="P156" s="205">
        <f t="shared" si="1"/>
        <v>0</v>
      </c>
      <c r="Q156" s="205">
        <v>0</v>
      </c>
      <c r="R156" s="205">
        <f t="shared" si="2"/>
        <v>0</v>
      </c>
      <c r="S156" s="205">
        <v>0</v>
      </c>
      <c r="T156" s="20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530</v>
      </c>
      <c r="AT156" s="207" t="s">
        <v>167</v>
      </c>
      <c r="AU156" s="207" t="s">
        <v>94</v>
      </c>
      <c r="AY156" s="17" t="s">
        <v>165</v>
      </c>
      <c r="BE156" s="208">
        <f t="shared" si="4"/>
        <v>0</v>
      </c>
      <c r="BF156" s="208">
        <f t="shared" si="5"/>
        <v>720</v>
      </c>
      <c r="BG156" s="208">
        <f t="shared" si="6"/>
        <v>0</v>
      </c>
      <c r="BH156" s="208">
        <f t="shared" si="7"/>
        <v>0</v>
      </c>
      <c r="BI156" s="208">
        <f t="shared" si="8"/>
        <v>0</v>
      </c>
      <c r="BJ156" s="17" t="s">
        <v>94</v>
      </c>
      <c r="BK156" s="208">
        <f t="shared" si="9"/>
        <v>720</v>
      </c>
      <c r="BL156" s="17" t="s">
        <v>530</v>
      </c>
      <c r="BM156" s="207" t="s">
        <v>463</v>
      </c>
    </row>
    <row r="157" spans="1:65" s="2" customFormat="1" ht="16.5" customHeight="1">
      <c r="A157" s="31"/>
      <c r="B157" s="32"/>
      <c r="C157" s="196" t="s">
        <v>326</v>
      </c>
      <c r="D157" s="196" t="s">
        <v>167</v>
      </c>
      <c r="E157" s="197" t="s">
        <v>72</v>
      </c>
      <c r="F157" s="198" t="s">
        <v>2304</v>
      </c>
      <c r="G157" s="199" t="s">
        <v>631</v>
      </c>
      <c r="H157" s="200">
        <v>65.245000000000005</v>
      </c>
      <c r="I157" s="201">
        <v>5</v>
      </c>
      <c r="J157" s="201">
        <f t="shared" si="0"/>
        <v>326.23</v>
      </c>
      <c r="K157" s="202"/>
      <c r="L157" s="36"/>
      <c r="M157" s="203" t="s">
        <v>1</v>
      </c>
      <c r="N157" s="204" t="s">
        <v>39</v>
      </c>
      <c r="O157" s="205">
        <v>0</v>
      </c>
      <c r="P157" s="205">
        <f t="shared" si="1"/>
        <v>0</v>
      </c>
      <c r="Q157" s="205">
        <v>0</v>
      </c>
      <c r="R157" s="205">
        <f t="shared" si="2"/>
        <v>0</v>
      </c>
      <c r="S157" s="205">
        <v>0</v>
      </c>
      <c r="T157" s="206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530</v>
      </c>
      <c r="AT157" s="207" t="s">
        <v>167</v>
      </c>
      <c r="AU157" s="207" t="s">
        <v>94</v>
      </c>
      <c r="AY157" s="17" t="s">
        <v>165</v>
      </c>
      <c r="BE157" s="208">
        <f t="shared" si="4"/>
        <v>0</v>
      </c>
      <c r="BF157" s="208">
        <f t="shared" si="5"/>
        <v>326.23</v>
      </c>
      <c r="BG157" s="208">
        <f t="shared" si="6"/>
        <v>0</v>
      </c>
      <c r="BH157" s="208">
        <f t="shared" si="7"/>
        <v>0</v>
      </c>
      <c r="BI157" s="208">
        <f t="shared" si="8"/>
        <v>0</v>
      </c>
      <c r="BJ157" s="17" t="s">
        <v>94</v>
      </c>
      <c r="BK157" s="208">
        <f t="shared" si="9"/>
        <v>326.23</v>
      </c>
      <c r="BL157" s="17" t="s">
        <v>530</v>
      </c>
      <c r="BM157" s="207" t="s">
        <v>475</v>
      </c>
    </row>
    <row r="158" spans="1:65" s="2" customFormat="1" ht="16.5" customHeight="1">
      <c r="A158" s="31"/>
      <c r="B158" s="32"/>
      <c r="C158" s="196" t="s">
        <v>330</v>
      </c>
      <c r="D158" s="196" t="s">
        <v>167</v>
      </c>
      <c r="E158" s="197" t="s">
        <v>2306</v>
      </c>
      <c r="F158" s="198" t="s">
        <v>2307</v>
      </c>
      <c r="G158" s="199" t="s">
        <v>631</v>
      </c>
      <c r="H158" s="200">
        <v>65.245000000000005</v>
      </c>
      <c r="I158" s="201">
        <v>1</v>
      </c>
      <c r="J158" s="201">
        <f t="shared" si="0"/>
        <v>65.25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1"/>
        <v>0</v>
      </c>
      <c r="Q158" s="205">
        <v>0</v>
      </c>
      <c r="R158" s="205">
        <f t="shared" si="2"/>
        <v>0</v>
      </c>
      <c r="S158" s="205">
        <v>0</v>
      </c>
      <c r="T158" s="206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94</v>
      </c>
      <c r="AY158" s="17" t="s">
        <v>165</v>
      </c>
      <c r="BE158" s="208">
        <f t="shared" si="4"/>
        <v>0</v>
      </c>
      <c r="BF158" s="208">
        <f t="shared" si="5"/>
        <v>65.25</v>
      </c>
      <c r="BG158" s="208">
        <f t="shared" si="6"/>
        <v>0</v>
      </c>
      <c r="BH158" s="208">
        <f t="shared" si="7"/>
        <v>0</v>
      </c>
      <c r="BI158" s="208">
        <f t="shared" si="8"/>
        <v>0</v>
      </c>
      <c r="BJ158" s="17" t="s">
        <v>94</v>
      </c>
      <c r="BK158" s="208">
        <f t="shared" si="9"/>
        <v>65.25</v>
      </c>
      <c r="BL158" s="17" t="s">
        <v>530</v>
      </c>
      <c r="BM158" s="207" t="s">
        <v>487</v>
      </c>
    </row>
    <row r="159" spans="1:65" s="2" customFormat="1" ht="16.5" customHeight="1">
      <c r="A159" s="31"/>
      <c r="B159" s="32"/>
      <c r="C159" s="196" t="s">
        <v>339</v>
      </c>
      <c r="D159" s="196" t="s">
        <v>167</v>
      </c>
      <c r="E159" s="197" t="s">
        <v>2309</v>
      </c>
      <c r="F159" s="198" t="s">
        <v>2310</v>
      </c>
      <c r="G159" s="199" t="s">
        <v>631</v>
      </c>
      <c r="H159" s="200">
        <v>39.223999999999997</v>
      </c>
      <c r="I159" s="201">
        <v>3</v>
      </c>
      <c r="J159" s="201">
        <f t="shared" si="0"/>
        <v>117.67</v>
      </c>
      <c r="K159" s="202"/>
      <c r="L159" s="36"/>
      <c r="M159" s="203" t="s">
        <v>1</v>
      </c>
      <c r="N159" s="204" t="s">
        <v>39</v>
      </c>
      <c r="O159" s="205">
        <v>0</v>
      </c>
      <c r="P159" s="205">
        <f t="shared" si="1"/>
        <v>0</v>
      </c>
      <c r="Q159" s="205">
        <v>0</v>
      </c>
      <c r="R159" s="205">
        <f t="shared" si="2"/>
        <v>0</v>
      </c>
      <c r="S159" s="205">
        <v>0</v>
      </c>
      <c r="T159" s="206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530</v>
      </c>
      <c r="AT159" s="207" t="s">
        <v>167</v>
      </c>
      <c r="AU159" s="207" t="s">
        <v>94</v>
      </c>
      <c r="AY159" s="17" t="s">
        <v>165</v>
      </c>
      <c r="BE159" s="208">
        <f t="shared" si="4"/>
        <v>0</v>
      </c>
      <c r="BF159" s="208">
        <f t="shared" si="5"/>
        <v>117.67</v>
      </c>
      <c r="BG159" s="208">
        <f t="shared" si="6"/>
        <v>0</v>
      </c>
      <c r="BH159" s="208">
        <f t="shared" si="7"/>
        <v>0</v>
      </c>
      <c r="BI159" s="208">
        <f t="shared" si="8"/>
        <v>0</v>
      </c>
      <c r="BJ159" s="17" t="s">
        <v>94</v>
      </c>
      <c r="BK159" s="208">
        <f t="shared" si="9"/>
        <v>117.67</v>
      </c>
      <c r="BL159" s="17" t="s">
        <v>530</v>
      </c>
      <c r="BM159" s="207" t="s">
        <v>500</v>
      </c>
    </row>
    <row r="160" spans="1:65" s="2" customFormat="1" ht="16.5" customHeight="1">
      <c r="A160" s="31"/>
      <c r="B160" s="32"/>
      <c r="C160" s="196" t="s">
        <v>345</v>
      </c>
      <c r="D160" s="196" t="s">
        <v>167</v>
      </c>
      <c r="E160" s="197" t="s">
        <v>2312</v>
      </c>
      <c r="F160" s="198" t="s">
        <v>2313</v>
      </c>
      <c r="G160" s="199" t="s">
        <v>631</v>
      </c>
      <c r="H160" s="200">
        <v>65.245000000000005</v>
      </c>
      <c r="I160" s="201">
        <v>1</v>
      </c>
      <c r="J160" s="201">
        <f t="shared" si="0"/>
        <v>65.25</v>
      </c>
      <c r="K160" s="202"/>
      <c r="L160" s="36"/>
      <c r="M160" s="203" t="s">
        <v>1</v>
      </c>
      <c r="N160" s="204" t="s">
        <v>39</v>
      </c>
      <c r="O160" s="205">
        <v>0</v>
      </c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530</v>
      </c>
      <c r="AT160" s="207" t="s">
        <v>167</v>
      </c>
      <c r="AU160" s="207" t="s">
        <v>94</v>
      </c>
      <c r="AY160" s="17" t="s">
        <v>165</v>
      </c>
      <c r="BE160" s="208">
        <f t="shared" si="4"/>
        <v>0</v>
      </c>
      <c r="BF160" s="208">
        <f t="shared" si="5"/>
        <v>65.25</v>
      </c>
      <c r="BG160" s="208">
        <f t="shared" si="6"/>
        <v>0</v>
      </c>
      <c r="BH160" s="208">
        <f t="shared" si="7"/>
        <v>0</v>
      </c>
      <c r="BI160" s="208">
        <f t="shared" si="8"/>
        <v>0</v>
      </c>
      <c r="BJ160" s="17" t="s">
        <v>94</v>
      </c>
      <c r="BK160" s="208">
        <f t="shared" si="9"/>
        <v>65.25</v>
      </c>
      <c r="BL160" s="17" t="s">
        <v>530</v>
      </c>
      <c r="BM160" s="207" t="s">
        <v>514</v>
      </c>
    </row>
    <row r="161" spans="1:65" s="12" customFormat="1" ht="22.9" customHeight="1">
      <c r="B161" s="181"/>
      <c r="C161" s="182"/>
      <c r="D161" s="183" t="s">
        <v>72</v>
      </c>
      <c r="E161" s="194" t="s">
        <v>617</v>
      </c>
      <c r="F161" s="194" t="s">
        <v>2374</v>
      </c>
      <c r="G161" s="182"/>
      <c r="H161" s="182"/>
      <c r="I161" s="182"/>
      <c r="J161" s="195">
        <f>BK161</f>
        <v>3551.3799999999997</v>
      </c>
      <c r="K161" s="182"/>
      <c r="L161" s="186"/>
      <c r="M161" s="187"/>
      <c r="N161" s="188"/>
      <c r="O161" s="188"/>
      <c r="P161" s="189">
        <f>SUM(P162:P177)</f>
        <v>0</v>
      </c>
      <c r="Q161" s="188"/>
      <c r="R161" s="189">
        <f>SUM(R162:R177)</f>
        <v>0</v>
      </c>
      <c r="S161" s="188"/>
      <c r="T161" s="190">
        <f>SUM(T162:T177)</f>
        <v>0</v>
      </c>
      <c r="AR161" s="191" t="s">
        <v>180</v>
      </c>
      <c r="AT161" s="192" t="s">
        <v>72</v>
      </c>
      <c r="AU161" s="192" t="s">
        <v>81</v>
      </c>
      <c r="AY161" s="191" t="s">
        <v>165</v>
      </c>
      <c r="BK161" s="193">
        <f>SUM(BK162:BK177)</f>
        <v>3551.3799999999997</v>
      </c>
    </row>
    <row r="162" spans="1:65" s="2" customFormat="1" ht="37.9" customHeight="1">
      <c r="A162" s="31"/>
      <c r="B162" s="32"/>
      <c r="C162" s="196" t="s">
        <v>353</v>
      </c>
      <c r="D162" s="196" t="s">
        <v>167</v>
      </c>
      <c r="E162" s="197" t="s">
        <v>2375</v>
      </c>
      <c r="F162" s="198" t="s">
        <v>2376</v>
      </c>
      <c r="G162" s="199" t="s">
        <v>289</v>
      </c>
      <c r="H162" s="200">
        <v>1</v>
      </c>
      <c r="I162" s="201">
        <v>785</v>
      </c>
      <c r="J162" s="201">
        <f t="shared" ref="J162:J177" si="10">ROUND(I162*H162,2)</f>
        <v>785</v>
      </c>
      <c r="K162" s="202"/>
      <c r="L162" s="36"/>
      <c r="M162" s="203" t="s">
        <v>1</v>
      </c>
      <c r="N162" s="204" t="s">
        <v>39</v>
      </c>
      <c r="O162" s="205">
        <v>0</v>
      </c>
      <c r="P162" s="205">
        <f t="shared" ref="P162:P177" si="11">O162*H162</f>
        <v>0</v>
      </c>
      <c r="Q162" s="205">
        <v>0</v>
      </c>
      <c r="R162" s="205">
        <f t="shared" ref="R162:R177" si="12">Q162*H162</f>
        <v>0</v>
      </c>
      <c r="S162" s="205">
        <v>0</v>
      </c>
      <c r="T162" s="206">
        <f t="shared" ref="T162:T177" si="1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530</v>
      </c>
      <c r="AT162" s="207" t="s">
        <v>167</v>
      </c>
      <c r="AU162" s="207" t="s">
        <v>94</v>
      </c>
      <c r="AY162" s="17" t="s">
        <v>165</v>
      </c>
      <c r="BE162" s="208">
        <f t="shared" ref="BE162:BE177" si="14">IF(N162="základná",J162,0)</f>
        <v>0</v>
      </c>
      <c r="BF162" s="208">
        <f t="shared" ref="BF162:BF177" si="15">IF(N162="znížená",J162,0)</f>
        <v>785</v>
      </c>
      <c r="BG162" s="208">
        <f t="shared" ref="BG162:BG177" si="16">IF(N162="zákl. prenesená",J162,0)</f>
        <v>0</v>
      </c>
      <c r="BH162" s="208">
        <f t="shared" ref="BH162:BH177" si="17">IF(N162="zníž. prenesená",J162,0)</f>
        <v>0</v>
      </c>
      <c r="BI162" s="208">
        <f t="shared" ref="BI162:BI177" si="18">IF(N162="nulová",J162,0)</f>
        <v>0</v>
      </c>
      <c r="BJ162" s="17" t="s">
        <v>94</v>
      </c>
      <c r="BK162" s="208">
        <f t="shared" ref="BK162:BK177" si="19">ROUND(I162*H162,2)</f>
        <v>785</v>
      </c>
      <c r="BL162" s="17" t="s">
        <v>530</v>
      </c>
      <c r="BM162" s="207" t="s">
        <v>522</v>
      </c>
    </row>
    <row r="163" spans="1:65" s="2" customFormat="1" ht="24.2" customHeight="1">
      <c r="A163" s="31"/>
      <c r="B163" s="32"/>
      <c r="C163" s="243" t="s">
        <v>358</v>
      </c>
      <c r="D163" s="243" t="s">
        <v>615</v>
      </c>
      <c r="E163" s="244" t="s">
        <v>2377</v>
      </c>
      <c r="F163" s="245" t="s">
        <v>2378</v>
      </c>
      <c r="G163" s="246" t="s">
        <v>289</v>
      </c>
      <c r="H163" s="247">
        <v>1</v>
      </c>
      <c r="I163" s="248">
        <v>742.66</v>
      </c>
      <c r="J163" s="248">
        <f t="shared" si="10"/>
        <v>742.66</v>
      </c>
      <c r="K163" s="249"/>
      <c r="L163" s="250"/>
      <c r="M163" s="251" t="s">
        <v>1</v>
      </c>
      <c r="N163" s="252" t="s">
        <v>39</v>
      </c>
      <c r="O163" s="205">
        <v>0</v>
      </c>
      <c r="P163" s="205">
        <f t="shared" si="11"/>
        <v>0</v>
      </c>
      <c r="Q163" s="205">
        <v>0</v>
      </c>
      <c r="R163" s="205">
        <f t="shared" si="12"/>
        <v>0</v>
      </c>
      <c r="S163" s="205">
        <v>0</v>
      </c>
      <c r="T163" s="206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1230</v>
      </c>
      <c r="AT163" s="207" t="s">
        <v>615</v>
      </c>
      <c r="AU163" s="207" t="s">
        <v>94</v>
      </c>
      <c r="AY163" s="17" t="s">
        <v>165</v>
      </c>
      <c r="BE163" s="208">
        <f t="shared" si="14"/>
        <v>0</v>
      </c>
      <c r="BF163" s="208">
        <f t="shared" si="15"/>
        <v>742.66</v>
      </c>
      <c r="BG163" s="208">
        <f t="shared" si="16"/>
        <v>0</v>
      </c>
      <c r="BH163" s="208">
        <f t="shared" si="17"/>
        <v>0</v>
      </c>
      <c r="BI163" s="208">
        <f t="shared" si="18"/>
        <v>0</v>
      </c>
      <c r="BJ163" s="17" t="s">
        <v>94</v>
      </c>
      <c r="BK163" s="208">
        <f t="shared" si="19"/>
        <v>742.66</v>
      </c>
      <c r="BL163" s="17" t="s">
        <v>1230</v>
      </c>
      <c r="BM163" s="207" t="s">
        <v>530</v>
      </c>
    </row>
    <row r="164" spans="1:65" s="2" customFormat="1" ht="16.5" customHeight="1">
      <c r="A164" s="31"/>
      <c r="B164" s="32"/>
      <c r="C164" s="243" t="s">
        <v>364</v>
      </c>
      <c r="D164" s="243" t="s">
        <v>615</v>
      </c>
      <c r="E164" s="244" t="s">
        <v>2379</v>
      </c>
      <c r="F164" s="245" t="s">
        <v>2380</v>
      </c>
      <c r="G164" s="246" t="s">
        <v>289</v>
      </c>
      <c r="H164" s="247">
        <v>1</v>
      </c>
      <c r="I164" s="248">
        <v>14.23</v>
      </c>
      <c r="J164" s="248">
        <f t="shared" si="10"/>
        <v>14.23</v>
      </c>
      <c r="K164" s="249"/>
      <c r="L164" s="250"/>
      <c r="M164" s="251" t="s">
        <v>1</v>
      </c>
      <c r="N164" s="252" t="s">
        <v>39</v>
      </c>
      <c r="O164" s="205">
        <v>0</v>
      </c>
      <c r="P164" s="205">
        <f t="shared" si="11"/>
        <v>0</v>
      </c>
      <c r="Q164" s="205">
        <v>0</v>
      </c>
      <c r="R164" s="205">
        <f t="shared" si="12"/>
        <v>0</v>
      </c>
      <c r="S164" s="205">
        <v>0</v>
      </c>
      <c r="T164" s="206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1230</v>
      </c>
      <c r="AT164" s="207" t="s">
        <v>615</v>
      </c>
      <c r="AU164" s="207" t="s">
        <v>94</v>
      </c>
      <c r="AY164" s="17" t="s">
        <v>165</v>
      </c>
      <c r="BE164" s="208">
        <f t="shared" si="14"/>
        <v>0</v>
      </c>
      <c r="BF164" s="208">
        <f t="shared" si="15"/>
        <v>14.23</v>
      </c>
      <c r="BG164" s="208">
        <f t="shared" si="16"/>
        <v>0</v>
      </c>
      <c r="BH164" s="208">
        <f t="shared" si="17"/>
        <v>0</v>
      </c>
      <c r="BI164" s="208">
        <f t="shared" si="18"/>
        <v>0</v>
      </c>
      <c r="BJ164" s="17" t="s">
        <v>94</v>
      </c>
      <c r="BK164" s="208">
        <f t="shared" si="19"/>
        <v>14.23</v>
      </c>
      <c r="BL164" s="17" t="s">
        <v>1230</v>
      </c>
      <c r="BM164" s="207" t="s">
        <v>539</v>
      </c>
    </row>
    <row r="165" spans="1:65" s="2" customFormat="1" ht="24.2" customHeight="1">
      <c r="A165" s="31"/>
      <c r="B165" s="32"/>
      <c r="C165" s="243" t="s">
        <v>368</v>
      </c>
      <c r="D165" s="243" t="s">
        <v>615</v>
      </c>
      <c r="E165" s="244" t="s">
        <v>2381</v>
      </c>
      <c r="F165" s="245" t="s">
        <v>2382</v>
      </c>
      <c r="G165" s="246" t="s">
        <v>289</v>
      </c>
      <c r="H165" s="247">
        <v>2</v>
      </c>
      <c r="I165" s="248">
        <v>63.58</v>
      </c>
      <c r="J165" s="248">
        <f t="shared" si="10"/>
        <v>127.16</v>
      </c>
      <c r="K165" s="249"/>
      <c r="L165" s="250"/>
      <c r="M165" s="251" t="s">
        <v>1</v>
      </c>
      <c r="N165" s="252" t="s">
        <v>39</v>
      </c>
      <c r="O165" s="205">
        <v>0</v>
      </c>
      <c r="P165" s="205">
        <f t="shared" si="11"/>
        <v>0</v>
      </c>
      <c r="Q165" s="205">
        <v>0</v>
      </c>
      <c r="R165" s="205">
        <f t="shared" si="12"/>
        <v>0</v>
      </c>
      <c r="S165" s="205">
        <v>0</v>
      </c>
      <c r="T165" s="206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1230</v>
      </c>
      <c r="AT165" s="207" t="s">
        <v>615</v>
      </c>
      <c r="AU165" s="207" t="s">
        <v>94</v>
      </c>
      <c r="AY165" s="17" t="s">
        <v>165</v>
      </c>
      <c r="BE165" s="208">
        <f t="shared" si="14"/>
        <v>0</v>
      </c>
      <c r="BF165" s="208">
        <f t="shared" si="15"/>
        <v>127.16</v>
      </c>
      <c r="BG165" s="208">
        <f t="shared" si="16"/>
        <v>0</v>
      </c>
      <c r="BH165" s="208">
        <f t="shared" si="17"/>
        <v>0</v>
      </c>
      <c r="BI165" s="208">
        <f t="shared" si="18"/>
        <v>0</v>
      </c>
      <c r="BJ165" s="17" t="s">
        <v>94</v>
      </c>
      <c r="BK165" s="208">
        <f t="shared" si="19"/>
        <v>127.16</v>
      </c>
      <c r="BL165" s="17" t="s">
        <v>1230</v>
      </c>
      <c r="BM165" s="207" t="s">
        <v>549</v>
      </c>
    </row>
    <row r="166" spans="1:65" s="2" customFormat="1" ht="24.2" customHeight="1">
      <c r="A166" s="31"/>
      <c r="B166" s="32"/>
      <c r="C166" s="243" t="s">
        <v>372</v>
      </c>
      <c r="D166" s="243" t="s">
        <v>615</v>
      </c>
      <c r="E166" s="244" t="s">
        <v>2383</v>
      </c>
      <c r="F166" s="245" t="s">
        <v>2384</v>
      </c>
      <c r="G166" s="246" t="s">
        <v>289</v>
      </c>
      <c r="H166" s="247">
        <v>16</v>
      </c>
      <c r="I166" s="248">
        <v>28.15</v>
      </c>
      <c r="J166" s="248">
        <f t="shared" si="10"/>
        <v>450.4</v>
      </c>
      <c r="K166" s="249"/>
      <c r="L166" s="250"/>
      <c r="M166" s="251" t="s">
        <v>1</v>
      </c>
      <c r="N166" s="252" t="s">
        <v>39</v>
      </c>
      <c r="O166" s="205">
        <v>0</v>
      </c>
      <c r="P166" s="205">
        <f t="shared" si="11"/>
        <v>0</v>
      </c>
      <c r="Q166" s="205">
        <v>0</v>
      </c>
      <c r="R166" s="205">
        <f t="shared" si="12"/>
        <v>0</v>
      </c>
      <c r="S166" s="205">
        <v>0</v>
      </c>
      <c r="T166" s="206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1230</v>
      </c>
      <c r="AT166" s="207" t="s">
        <v>615</v>
      </c>
      <c r="AU166" s="207" t="s">
        <v>94</v>
      </c>
      <c r="AY166" s="17" t="s">
        <v>165</v>
      </c>
      <c r="BE166" s="208">
        <f t="shared" si="14"/>
        <v>0</v>
      </c>
      <c r="BF166" s="208">
        <f t="shared" si="15"/>
        <v>450.4</v>
      </c>
      <c r="BG166" s="208">
        <f t="shared" si="16"/>
        <v>0</v>
      </c>
      <c r="BH166" s="208">
        <f t="shared" si="17"/>
        <v>0</v>
      </c>
      <c r="BI166" s="208">
        <f t="shared" si="18"/>
        <v>0</v>
      </c>
      <c r="BJ166" s="17" t="s">
        <v>94</v>
      </c>
      <c r="BK166" s="208">
        <f t="shared" si="19"/>
        <v>450.4</v>
      </c>
      <c r="BL166" s="17" t="s">
        <v>1230</v>
      </c>
      <c r="BM166" s="207" t="s">
        <v>558</v>
      </c>
    </row>
    <row r="167" spans="1:65" s="2" customFormat="1" ht="24.2" customHeight="1">
      <c r="A167" s="31"/>
      <c r="B167" s="32"/>
      <c r="C167" s="243" t="s">
        <v>377</v>
      </c>
      <c r="D167" s="243" t="s">
        <v>615</v>
      </c>
      <c r="E167" s="244" t="s">
        <v>2385</v>
      </c>
      <c r="F167" s="245" t="s">
        <v>2386</v>
      </c>
      <c r="G167" s="246" t="s">
        <v>289</v>
      </c>
      <c r="H167" s="247">
        <v>1</v>
      </c>
      <c r="I167" s="248">
        <v>52</v>
      </c>
      <c r="J167" s="248">
        <f t="shared" si="10"/>
        <v>52</v>
      </c>
      <c r="K167" s="249"/>
      <c r="L167" s="250"/>
      <c r="M167" s="251" t="s">
        <v>1</v>
      </c>
      <c r="N167" s="252" t="s">
        <v>39</v>
      </c>
      <c r="O167" s="205">
        <v>0</v>
      </c>
      <c r="P167" s="205">
        <f t="shared" si="11"/>
        <v>0</v>
      </c>
      <c r="Q167" s="205">
        <v>0</v>
      </c>
      <c r="R167" s="205">
        <f t="shared" si="12"/>
        <v>0</v>
      </c>
      <c r="S167" s="205">
        <v>0</v>
      </c>
      <c r="T167" s="206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7" t="s">
        <v>1230</v>
      </c>
      <c r="AT167" s="207" t="s">
        <v>615</v>
      </c>
      <c r="AU167" s="207" t="s">
        <v>94</v>
      </c>
      <c r="AY167" s="17" t="s">
        <v>165</v>
      </c>
      <c r="BE167" s="208">
        <f t="shared" si="14"/>
        <v>0</v>
      </c>
      <c r="BF167" s="208">
        <f t="shared" si="15"/>
        <v>52</v>
      </c>
      <c r="BG167" s="208">
        <f t="shared" si="16"/>
        <v>0</v>
      </c>
      <c r="BH167" s="208">
        <f t="shared" si="17"/>
        <v>0</v>
      </c>
      <c r="BI167" s="208">
        <f t="shared" si="18"/>
        <v>0</v>
      </c>
      <c r="BJ167" s="17" t="s">
        <v>94</v>
      </c>
      <c r="BK167" s="208">
        <f t="shared" si="19"/>
        <v>52</v>
      </c>
      <c r="BL167" s="17" t="s">
        <v>1230</v>
      </c>
      <c r="BM167" s="207" t="s">
        <v>577</v>
      </c>
    </row>
    <row r="168" spans="1:65" s="2" customFormat="1" ht="24.2" customHeight="1">
      <c r="A168" s="31"/>
      <c r="B168" s="32"/>
      <c r="C168" s="243" t="s">
        <v>381</v>
      </c>
      <c r="D168" s="243" t="s">
        <v>615</v>
      </c>
      <c r="E168" s="244" t="s">
        <v>2387</v>
      </c>
      <c r="F168" s="245" t="s">
        <v>2388</v>
      </c>
      <c r="G168" s="246" t="s">
        <v>289</v>
      </c>
      <c r="H168" s="247">
        <v>1</v>
      </c>
      <c r="I168" s="248">
        <v>30</v>
      </c>
      <c r="J168" s="248">
        <f t="shared" si="10"/>
        <v>30</v>
      </c>
      <c r="K168" s="249"/>
      <c r="L168" s="250"/>
      <c r="M168" s="251" t="s">
        <v>1</v>
      </c>
      <c r="N168" s="252" t="s">
        <v>39</v>
      </c>
      <c r="O168" s="205">
        <v>0</v>
      </c>
      <c r="P168" s="205">
        <f t="shared" si="11"/>
        <v>0</v>
      </c>
      <c r="Q168" s="205">
        <v>0</v>
      </c>
      <c r="R168" s="205">
        <f t="shared" si="12"/>
        <v>0</v>
      </c>
      <c r="S168" s="205">
        <v>0</v>
      </c>
      <c r="T168" s="206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1230</v>
      </c>
      <c r="AT168" s="207" t="s">
        <v>615</v>
      </c>
      <c r="AU168" s="207" t="s">
        <v>94</v>
      </c>
      <c r="AY168" s="17" t="s">
        <v>165</v>
      </c>
      <c r="BE168" s="208">
        <f t="shared" si="14"/>
        <v>0</v>
      </c>
      <c r="BF168" s="208">
        <f t="shared" si="15"/>
        <v>30</v>
      </c>
      <c r="BG168" s="208">
        <f t="shared" si="16"/>
        <v>0</v>
      </c>
      <c r="BH168" s="208">
        <f t="shared" si="17"/>
        <v>0</v>
      </c>
      <c r="BI168" s="208">
        <f t="shared" si="18"/>
        <v>0</v>
      </c>
      <c r="BJ168" s="17" t="s">
        <v>94</v>
      </c>
      <c r="BK168" s="208">
        <f t="shared" si="19"/>
        <v>30</v>
      </c>
      <c r="BL168" s="17" t="s">
        <v>1230</v>
      </c>
      <c r="BM168" s="207" t="s">
        <v>588</v>
      </c>
    </row>
    <row r="169" spans="1:65" s="2" customFormat="1" ht="24.2" customHeight="1">
      <c r="A169" s="31"/>
      <c r="B169" s="32"/>
      <c r="C169" s="243" t="s">
        <v>386</v>
      </c>
      <c r="D169" s="243" t="s">
        <v>615</v>
      </c>
      <c r="E169" s="244" t="s">
        <v>2389</v>
      </c>
      <c r="F169" s="245" t="s">
        <v>2390</v>
      </c>
      <c r="G169" s="246" t="s">
        <v>289</v>
      </c>
      <c r="H169" s="247">
        <v>2</v>
      </c>
      <c r="I169" s="248">
        <v>28.58</v>
      </c>
      <c r="J169" s="248">
        <f t="shared" si="10"/>
        <v>57.16</v>
      </c>
      <c r="K169" s="249"/>
      <c r="L169" s="250"/>
      <c r="M169" s="251" t="s">
        <v>1</v>
      </c>
      <c r="N169" s="252" t="s">
        <v>39</v>
      </c>
      <c r="O169" s="205">
        <v>0</v>
      </c>
      <c r="P169" s="205">
        <f t="shared" si="11"/>
        <v>0</v>
      </c>
      <c r="Q169" s="205">
        <v>0</v>
      </c>
      <c r="R169" s="205">
        <f t="shared" si="12"/>
        <v>0</v>
      </c>
      <c r="S169" s="205">
        <v>0</v>
      </c>
      <c r="T169" s="206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7" t="s">
        <v>1230</v>
      </c>
      <c r="AT169" s="207" t="s">
        <v>615</v>
      </c>
      <c r="AU169" s="207" t="s">
        <v>94</v>
      </c>
      <c r="AY169" s="17" t="s">
        <v>165</v>
      </c>
      <c r="BE169" s="208">
        <f t="shared" si="14"/>
        <v>0</v>
      </c>
      <c r="BF169" s="208">
        <f t="shared" si="15"/>
        <v>57.16</v>
      </c>
      <c r="BG169" s="208">
        <f t="shared" si="16"/>
        <v>0</v>
      </c>
      <c r="BH169" s="208">
        <f t="shared" si="17"/>
        <v>0</v>
      </c>
      <c r="BI169" s="208">
        <f t="shared" si="18"/>
        <v>0</v>
      </c>
      <c r="BJ169" s="17" t="s">
        <v>94</v>
      </c>
      <c r="BK169" s="208">
        <f t="shared" si="19"/>
        <v>57.16</v>
      </c>
      <c r="BL169" s="17" t="s">
        <v>1230</v>
      </c>
      <c r="BM169" s="207" t="s">
        <v>602</v>
      </c>
    </row>
    <row r="170" spans="1:65" s="2" customFormat="1" ht="24.2" customHeight="1">
      <c r="A170" s="31"/>
      <c r="B170" s="32"/>
      <c r="C170" s="243" t="s">
        <v>390</v>
      </c>
      <c r="D170" s="243" t="s">
        <v>615</v>
      </c>
      <c r="E170" s="244" t="s">
        <v>2391</v>
      </c>
      <c r="F170" s="245" t="s">
        <v>2392</v>
      </c>
      <c r="G170" s="246" t="s">
        <v>289</v>
      </c>
      <c r="H170" s="247">
        <v>2</v>
      </c>
      <c r="I170" s="248">
        <v>6.01</v>
      </c>
      <c r="J170" s="248">
        <f t="shared" si="10"/>
        <v>12.02</v>
      </c>
      <c r="K170" s="249"/>
      <c r="L170" s="250"/>
      <c r="M170" s="251" t="s">
        <v>1</v>
      </c>
      <c r="N170" s="252" t="s">
        <v>39</v>
      </c>
      <c r="O170" s="205">
        <v>0</v>
      </c>
      <c r="P170" s="205">
        <f t="shared" si="11"/>
        <v>0</v>
      </c>
      <c r="Q170" s="205">
        <v>0</v>
      </c>
      <c r="R170" s="205">
        <f t="shared" si="12"/>
        <v>0</v>
      </c>
      <c r="S170" s="205">
        <v>0</v>
      </c>
      <c r="T170" s="206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1230</v>
      </c>
      <c r="AT170" s="207" t="s">
        <v>615</v>
      </c>
      <c r="AU170" s="207" t="s">
        <v>94</v>
      </c>
      <c r="AY170" s="17" t="s">
        <v>165</v>
      </c>
      <c r="BE170" s="208">
        <f t="shared" si="14"/>
        <v>0</v>
      </c>
      <c r="BF170" s="208">
        <f t="shared" si="15"/>
        <v>12.02</v>
      </c>
      <c r="BG170" s="208">
        <f t="shared" si="16"/>
        <v>0</v>
      </c>
      <c r="BH170" s="208">
        <f t="shared" si="17"/>
        <v>0</v>
      </c>
      <c r="BI170" s="208">
        <f t="shared" si="18"/>
        <v>0</v>
      </c>
      <c r="BJ170" s="17" t="s">
        <v>94</v>
      </c>
      <c r="BK170" s="208">
        <f t="shared" si="19"/>
        <v>12.02</v>
      </c>
      <c r="BL170" s="17" t="s">
        <v>1230</v>
      </c>
      <c r="BM170" s="207" t="s">
        <v>619</v>
      </c>
    </row>
    <row r="171" spans="1:65" s="2" customFormat="1" ht="16.5" customHeight="1">
      <c r="A171" s="31"/>
      <c r="B171" s="32"/>
      <c r="C171" s="196" t="s">
        <v>394</v>
      </c>
      <c r="D171" s="196" t="s">
        <v>167</v>
      </c>
      <c r="E171" s="197" t="s">
        <v>2393</v>
      </c>
      <c r="F171" s="198" t="s">
        <v>2394</v>
      </c>
      <c r="G171" s="199" t="s">
        <v>289</v>
      </c>
      <c r="H171" s="200">
        <v>3</v>
      </c>
      <c r="I171" s="201">
        <v>20.69</v>
      </c>
      <c r="J171" s="201">
        <f t="shared" si="10"/>
        <v>62.07</v>
      </c>
      <c r="K171" s="202"/>
      <c r="L171" s="36"/>
      <c r="M171" s="203" t="s">
        <v>1</v>
      </c>
      <c r="N171" s="204" t="s">
        <v>39</v>
      </c>
      <c r="O171" s="205">
        <v>0</v>
      </c>
      <c r="P171" s="205">
        <f t="shared" si="11"/>
        <v>0</v>
      </c>
      <c r="Q171" s="205">
        <v>0</v>
      </c>
      <c r="R171" s="205">
        <f t="shared" si="12"/>
        <v>0</v>
      </c>
      <c r="S171" s="205">
        <v>0</v>
      </c>
      <c r="T171" s="206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530</v>
      </c>
      <c r="AT171" s="207" t="s">
        <v>167</v>
      </c>
      <c r="AU171" s="207" t="s">
        <v>94</v>
      </c>
      <c r="AY171" s="17" t="s">
        <v>165</v>
      </c>
      <c r="BE171" s="208">
        <f t="shared" si="14"/>
        <v>0</v>
      </c>
      <c r="BF171" s="208">
        <f t="shared" si="15"/>
        <v>62.07</v>
      </c>
      <c r="BG171" s="208">
        <f t="shared" si="16"/>
        <v>0</v>
      </c>
      <c r="BH171" s="208">
        <f t="shared" si="17"/>
        <v>0</v>
      </c>
      <c r="BI171" s="208">
        <f t="shared" si="18"/>
        <v>0</v>
      </c>
      <c r="BJ171" s="17" t="s">
        <v>94</v>
      </c>
      <c r="BK171" s="208">
        <f t="shared" si="19"/>
        <v>62.07</v>
      </c>
      <c r="BL171" s="17" t="s">
        <v>530</v>
      </c>
      <c r="BM171" s="207" t="s">
        <v>629</v>
      </c>
    </row>
    <row r="172" spans="1:65" s="2" customFormat="1" ht="37.9" customHeight="1">
      <c r="A172" s="31"/>
      <c r="B172" s="32"/>
      <c r="C172" s="243" t="s">
        <v>398</v>
      </c>
      <c r="D172" s="243" t="s">
        <v>615</v>
      </c>
      <c r="E172" s="244" t="s">
        <v>2395</v>
      </c>
      <c r="F172" s="245" t="s">
        <v>2396</v>
      </c>
      <c r="G172" s="246" t="s">
        <v>289</v>
      </c>
      <c r="H172" s="247">
        <v>3</v>
      </c>
      <c r="I172" s="248">
        <v>139</v>
      </c>
      <c r="J172" s="248">
        <f t="shared" si="10"/>
        <v>417</v>
      </c>
      <c r="K172" s="249"/>
      <c r="L172" s="250"/>
      <c r="M172" s="251" t="s">
        <v>1</v>
      </c>
      <c r="N172" s="252" t="s">
        <v>39</v>
      </c>
      <c r="O172" s="205">
        <v>0</v>
      </c>
      <c r="P172" s="205">
        <f t="shared" si="11"/>
        <v>0</v>
      </c>
      <c r="Q172" s="205">
        <v>0</v>
      </c>
      <c r="R172" s="205">
        <f t="shared" si="12"/>
        <v>0</v>
      </c>
      <c r="S172" s="205">
        <v>0</v>
      </c>
      <c r="T172" s="206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1230</v>
      </c>
      <c r="AT172" s="207" t="s">
        <v>615</v>
      </c>
      <c r="AU172" s="207" t="s">
        <v>94</v>
      </c>
      <c r="AY172" s="17" t="s">
        <v>165</v>
      </c>
      <c r="BE172" s="208">
        <f t="shared" si="14"/>
        <v>0</v>
      </c>
      <c r="BF172" s="208">
        <f t="shared" si="15"/>
        <v>417</v>
      </c>
      <c r="BG172" s="208">
        <f t="shared" si="16"/>
        <v>0</v>
      </c>
      <c r="BH172" s="208">
        <f t="shared" si="17"/>
        <v>0</v>
      </c>
      <c r="BI172" s="208">
        <f t="shared" si="18"/>
        <v>0</v>
      </c>
      <c r="BJ172" s="17" t="s">
        <v>94</v>
      </c>
      <c r="BK172" s="208">
        <f t="shared" si="19"/>
        <v>417</v>
      </c>
      <c r="BL172" s="17" t="s">
        <v>1230</v>
      </c>
      <c r="BM172" s="207" t="s">
        <v>1016</v>
      </c>
    </row>
    <row r="173" spans="1:65" s="2" customFormat="1" ht="16.5" customHeight="1">
      <c r="A173" s="31"/>
      <c r="B173" s="32"/>
      <c r="C173" s="196" t="s">
        <v>406</v>
      </c>
      <c r="D173" s="196" t="s">
        <v>167</v>
      </c>
      <c r="E173" s="197" t="s">
        <v>2321</v>
      </c>
      <c r="F173" s="198" t="s">
        <v>2373</v>
      </c>
      <c r="G173" s="199" t="s">
        <v>2319</v>
      </c>
      <c r="H173" s="200">
        <v>16</v>
      </c>
      <c r="I173" s="201">
        <v>20</v>
      </c>
      <c r="J173" s="201">
        <f t="shared" si="10"/>
        <v>320</v>
      </c>
      <c r="K173" s="202"/>
      <c r="L173" s="36"/>
      <c r="M173" s="203" t="s">
        <v>1</v>
      </c>
      <c r="N173" s="204" t="s">
        <v>39</v>
      </c>
      <c r="O173" s="205">
        <v>0</v>
      </c>
      <c r="P173" s="205">
        <f t="shared" si="11"/>
        <v>0</v>
      </c>
      <c r="Q173" s="205">
        <v>0</v>
      </c>
      <c r="R173" s="205">
        <f t="shared" si="12"/>
        <v>0</v>
      </c>
      <c r="S173" s="205">
        <v>0</v>
      </c>
      <c r="T173" s="206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7" t="s">
        <v>530</v>
      </c>
      <c r="AT173" s="207" t="s">
        <v>167</v>
      </c>
      <c r="AU173" s="207" t="s">
        <v>94</v>
      </c>
      <c r="AY173" s="17" t="s">
        <v>165</v>
      </c>
      <c r="BE173" s="208">
        <f t="shared" si="14"/>
        <v>0</v>
      </c>
      <c r="BF173" s="208">
        <f t="shared" si="15"/>
        <v>320</v>
      </c>
      <c r="BG173" s="208">
        <f t="shared" si="16"/>
        <v>0</v>
      </c>
      <c r="BH173" s="208">
        <f t="shared" si="17"/>
        <v>0</v>
      </c>
      <c r="BI173" s="208">
        <f t="shared" si="18"/>
        <v>0</v>
      </c>
      <c r="BJ173" s="17" t="s">
        <v>94</v>
      </c>
      <c r="BK173" s="208">
        <f t="shared" si="19"/>
        <v>320</v>
      </c>
      <c r="BL173" s="17" t="s">
        <v>530</v>
      </c>
      <c r="BM173" s="207" t="s">
        <v>1025</v>
      </c>
    </row>
    <row r="174" spans="1:65" s="2" customFormat="1" ht="16.5" customHeight="1">
      <c r="A174" s="31"/>
      <c r="B174" s="32"/>
      <c r="C174" s="196" t="s">
        <v>414</v>
      </c>
      <c r="D174" s="196" t="s">
        <v>167</v>
      </c>
      <c r="E174" s="197" t="s">
        <v>2324</v>
      </c>
      <c r="F174" s="198" t="s">
        <v>2397</v>
      </c>
      <c r="G174" s="199" t="s">
        <v>289</v>
      </c>
      <c r="H174" s="200">
        <v>1</v>
      </c>
      <c r="I174" s="201">
        <v>90</v>
      </c>
      <c r="J174" s="201">
        <f t="shared" si="10"/>
        <v>90</v>
      </c>
      <c r="K174" s="202"/>
      <c r="L174" s="36"/>
      <c r="M174" s="203" t="s">
        <v>1</v>
      </c>
      <c r="N174" s="204" t="s">
        <v>39</v>
      </c>
      <c r="O174" s="205">
        <v>0</v>
      </c>
      <c r="P174" s="205">
        <f t="shared" si="11"/>
        <v>0</v>
      </c>
      <c r="Q174" s="205">
        <v>0</v>
      </c>
      <c r="R174" s="205">
        <f t="shared" si="12"/>
        <v>0</v>
      </c>
      <c r="S174" s="205">
        <v>0</v>
      </c>
      <c r="T174" s="206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7" t="s">
        <v>530</v>
      </c>
      <c r="AT174" s="207" t="s">
        <v>167</v>
      </c>
      <c r="AU174" s="207" t="s">
        <v>94</v>
      </c>
      <c r="AY174" s="17" t="s">
        <v>165</v>
      </c>
      <c r="BE174" s="208">
        <f t="shared" si="14"/>
        <v>0</v>
      </c>
      <c r="BF174" s="208">
        <f t="shared" si="15"/>
        <v>90</v>
      </c>
      <c r="BG174" s="208">
        <f t="shared" si="16"/>
        <v>0</v>
      </c>
      <c r="BH174" s="208">
        <f t="shared" si="17"/>
        <v>0</v>
      </c>
      <c r="BI174" s="208">
        <f t="shared" si="18"/>
        <v>0</v>
      </c>
      <c r="BJ174" s="17" t="s">
        <v>94</v>
      </c>
      <c r="BK174" s="208">
        <f t="shared" si="19"/>
        <v>90</v>
      </c>
      <c r="BL174" s="17" t="s">
        <v>530</v>
      </c>
      <c r="BM174" s="207" t="s">
        <v>1031</v>
      </c>
    </row>
    <row r="175" spans="1:65" s="2" customFormat="1" ht="16.5" customHeight="1">
      <c r="A175" s="31"/>
      <c r="B175" s="32"/>
      <c r="C175" s="196" t="s">
        <v>422</v>
      </c>
      <c r="D175" s="196" t="s">
        <v>167</v>
      </c>
      <c r="E175" s="197" t="s">
        <v>2398</v>
      </c>
      <c r="F175" s="198" t="s">
        <v>2399</v>
      </c>
      <c r="G175" s="199" t="s">
        <v>289</v>
      </c>
      <c r="H175" s="200">
        <v>1</v>
      </c>
      <c r="I175" s="201">
        <v>300</v>
      </c>
      <c r="J175" s="201">
        <f t="shared" si="10"/>
        <v>300</v>
      </c>
      <c r="K175" s="202"/>
      <c r="L175" s="36"/>
      <c r="M175" s="203" t="s">
        <v>1</v>
      </c>
      <c r="N175" s="204" t="s">
        <v>39</v>
      </c>
      <c r="O175" s="205">
        <v>0</v>
      </c>
      <c r="P175" s="205">
        <f t="shared" si="11"/>
        <v>0</v>
      </c>
      <c r="Q175" s="205">
        <v>0</v>
      </c>
      <c r="R175" s="205">
        <f t="shared" si="12"/>
        <v>0</v>
      </c>
      <c r="S175" s="205">
        <v>0</v>
      </c>
      <c r="T175" s="206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7" t="s">
        <v>530</v>
      </c>
      <c r="AT175" s="207" t="s">
        <v>167</v>
      </c>
      <c r="AU175" s="207" t="s">
        <v>94</v>
      </c>
      <c r="AY175" s="17" t="s">
        <v>165</v>
      </c>
      <c r="BE175" s="208">
        <f t="shared" si="14"/>
        <v>0</v>
      </c>
      <c r="BF175" s="208">
        <f t="shared" si="15"/>
        <v>300</v>
      </c>
      <c r="BG175" s="208">
        <f t="shared" si="16"/>
        <v>0</v>
      </c>
      <c r="BH175" s="208">
        <f t="shared" si="17"/>
        <v>0</v>
      </c>
      <c r="BI175" s="208">
        <f t="shared" si="18"/>
        <v>0</v>
      </c>
      <c r="BJ175" s="17" t="s">
        <v>94</v>
      </c>
      <c r="BK175" s="208">
        <f t="shared" si="19"/>
        <v>300</v>
      </c>
      <c r="BL175" s="17" t="s">
        <v>530</v>
      </c>
      <c r="BM175" s="207" t="s">
        <v>1037</v>
      </c>
    </row>
    <row r="176" spans="1:65" s="2" customFormat="1" ht="16.5" customHeight="1">
      <c r="A176" s="31"/>
      <c r="B176" s="32"/>
      <c r="C176" s="196" t="s">
        <v>428</v>
      </c>
      <c r="D176" s="196" t="s">
        <v>167</v>
      </c>
      <c r="E176" s="197" t="s">
        <v>2309</v>
      </c>
      <c r="F176" s="198" t="s">
        <v>2310</v>
      </c>
      <c r="G176" s="199" t="s">
        <v>631</v>
      </c>
      <c r="H176" s="200">
        <v>19.026</v>
      </c>
      <c r="I176" s="201">
        <v>3</v>
      </c>
      <c r="J176" s="201">
        <f t="shared" si="10"/>
        <v>57.08</v>
      </c>
      <c r="K176" s="202"/>
      <c r="L176" s="36"/>
      <c r="M176" s="203" t="s">
        <v>1</v>
      </c>
      <c r="N176" s="204" t="s">
        <v>39</v>
      </c>
      <c r="O176" s="205">
        <v>0</v>
      </c>
      <c r="P176" s="205">
        <f t="shared" si="11"/>
        <v>0</v>
      </c>
      <c r="Q176" s="205">
        <v>0</v>
      </c>
      <c r="R176" s="205">
        <f t="shared" si="12"/>
        <v>0</v>
      </c>
      <c r="S176" s="205">
        <v>0</v>
      </c>
      <c r="T176" s="206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530</v>
      </c>
      <c r="AT176" s="207" t="s">
        <v>167</v>
      </c>
      <c r="AU176" s="207" t="s">
        <v>94</v>
      </c>
      <c r="AY176" s="17" t="s">
        <v>165</v>
      </c>
      <c r="BE176" s="208">
        <f t="shared" si="14"/>
        <v>0</v>
      </c>
      <c r="BF176" s="208">
        <f t="shared" si="15"/>
        <v>57.08</v>
      </c>
      <c r="BG176" s="208">
        <f t="shared" si="16"/>
        <v>0</v>
      </c>
      <c r="BH176" s="208">
        <f t="shared" si="17"/>
        <v>0</v>
      </c>
      <c r="BI176" s="208">
        <f t="shared" si="18"/>
        <v>0</v>
      </c>
      <c r="BJ176" s="17" t="s">
        <v>94</v>
      </c>
      <c r="BK176" s="208">
        <f t="shared" si="19"/>
        <v>57.08</v>
      </c>
      <c r="BL176" s="17" t="s">
        <v>530</v>
      </c>
      <c r="BM176" s="207" t="s">
        <v>1046</v>
      </c>
    </row>
    <row r="177" spans="1:65" s="2" customFormat="1" ht="16.5" customHeight="1">
      <c r="A177" s="31"/>
      <c r="B177" s="32"/>
      <c r="C177" s="196" t="s">
        <v>432</v>
      </c>
      <c r="D177" s="196" t="s">
        <v>167</v>
      </c>
      <c r="E177" s="197" t="s">
        <v>2312</v>
      </c>
      <c r="F177" s="198" t="s">
        <v>2313</v>
      </c>
      <c r="G177" s="199" t="s">
        <v>631</v>
      </c>
      <c r="H177" s="200">
        <v>34.597000000000001</v>
      </c>
      <c r="I177" s="201">
        <v>1</v>
      </c>
      <c r="J177" s="201">
        <f t="shared" si="10"/>
        <v>34.6</v>
      </c>
      <c r="K177" s="202"/>
      <c r="L177" s="36"/>
      <c r="M177" s="203" t="s">
        <v>1</v>
      </c>
      <c r="N177" s="204" t="s">
        <v>39</v>
      </c>
      <c r="O177" s="205">
        <v>0</v>
      </c>
      <c r="P177" s="205">
        <f t="shared" si="11"/>
        <v>0</v>
      </c>
      <c r="Q177" s="205">
        <v>0</v>
      </c>
      <c r="R177" s="205">
        <f t="shared" si="12"/>
        <v>0</v>
      </c>
      <c r="S177" s="205">
        <v>0</v>
      </c>
      <c r="T177" s="206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7" t="s">
        <v>530</v>
      </c>
      <c r="AT177" s="207" t="s">
        <v>167</v>
      </c>
      <c r="AU177" s="207" t="s">
        <v>94</v>
      </c>
      <c r="AY177" s="17" t="s">
        <v>165</v>
      </c>
      <c r="BE177" s="208">
        <f t="shared" si="14"/>
        <v>0</v>
      </c>
      <c r="BF177" s="208">
        <f t="shared" si="15"/>
        <v>34.6</v>
      </c>
      <c r="BG177" s="208">
        <f t="shared" si="16"/>
        <v>0</v>
      </c>
      <c r="BH177" s="208">
        <f t="shared" si="17"/>
        <v>0</v>
      </c>
      <c r="BI177" s="208">
        <f t="shared" si="18"/>
        <v>0</v>
      </c>
      <c r="BJ177" s="17" t="s">
        <v>94</v>
      </c>
      <c r="BK177" s="208">
        <f t="shared" si="19"/>
        <v>34.6</v>
      </c>
      <c r="BL177" s="17" t="s">
        <v>530</v>
      </c>
      <c r="BM177" s="207" t="s">
        <v>1055</v>
      </c>
    </row>
    <row r="178" spans="1:65" s="12" customFormat="1" ht="25.9" customHeight="1">
      <c r="B178" s="181"/>
      <c r="C178" s="182"/>
      <c r="D178" s="183" t="s">
        <v>72</v>
      </c>
      <c r="E178" s="184" t="s">
        <v>2336</v>
      </c>
      <c r="F178" s="184" t="s">
        <v>2337</v>
      </c>
      <c r="G178" s="182"/>
      <c r="H178" s="182"/>
      <c r="I178" s="182"/>
      <c r="J178" s="185">
        <f>BK178</f>
        <v>0</v>
      </c>
      <c r="K178" s="182"/>
      <c r="L178" s="186"/>
      <c r="M178" s="187"/>
      <c r="N178" s="188"/>
      <c r="O178" s="188"/>
      <c r="P178" s="189">
        <f>SUM(P179:P180)</f>
        <v>0</v>
      </c>
      <c r="Q178" s="188"/>
      <c r="R178" s="189">
        <f>SUM(R179:R180)</f>
        <v>0</v>
      </c>
      <c r="S178" s="188"/>
      <c r="T178" s="190">
        <f>SUM(T179:T180)</f>
        <v>0</v>
      </c>
      <c r="AR178" s="191" t="s">
        <v>171</v>
      </c>
      <c r="AT178" s="192" t="s">
        <v>72</v>
      </c>
      <c r="AU178" s="192" t="s">
        <v>73</v>
      </c>
      <c r="AY178" s="191" t="s">
        <v>165</v>
      </c>
      <c r="BK178" s="193">
        <f>SUM(BK179:BK180)</f>
        <v>0</v>
      </c>
    </row>
    <row r="179" spans="1:65" s="2" customFormat="1" ht="16.5" customHeight="1">
      <c r="A179" s="31"/>
      <c r="B179" s="32"/>
      <c r="C179" s="196" t="s">
        <v>436</v>
      </c>
      <c r="D179" s="196" t="s">
        <v>167</v>
      </c>
      <c r="E179" s="197" t="s">
        <v>1103</v>
      </c>
      <c r="F179" s="198" t="s">
        <v>2338</v>
      </c>
      <c r="G179" s="199" t="s">
        <v>1</v>
      </c>
      <c r="H179" s="200">
        <v>0</v>
      </c>
      <c r="I179" s="201">
        <v>0</v>
      </c>
      <c r="J179" s="201">
        <f>ROUND(I179*H179,2)</f>
        <v>0</v>
      </c>
      <c r="K179" s="202"/>
      <c r="L179" s="36"/>
      <c r="M179" s="203" t="s">
        <v>1</v>
      </c>
      <c r="N179" s="204" t="s">
        <v>39</v>
      </c>
      <c r="O179" s="205">
        <v>0</v>
      </c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7" t="s">
        <v>632</v>
      </c>
      <c r="AT179" s="207" t="s">
        <v>167</v>
      </c>
      <c r="AU179" s="207" t="s">
        <v>81</v>
      </c>
      <c r="AY179" s="17" t="s">
        <v>165</v>
      </c>
      <c r="BE179" s="208">
        <f>IF(N179="základná",J179,0)</f>
        <v>0</v>
      </c>
      <c r="BF179" s="208">
        <f>IF(N179="znížená",J179,0)</f>
        <v>0</v>
      </c>
      <c r="BG179" s="208">
        <f>IF(N179="zákl. prenesená",J179,0)</f>
        <v>0</v>
      </c>
      <c r="BH179" s="208">
        <f>IF(N179="zníž. prenesená",J179,0)</f>
        <v>0</v>
      </c>
      <c r="BI179" s="208">
        <f>IF(N179="nulová",J179,0)</f>
        <v>0</v>
      </c>
      <c r="BJ179" s="17" t="s">
        <v>94</v>
      </c>
      <c r="BK179" s="208">
        <f>ROUND(I179*H179,2)</f>
        <v>0</v>
      </c>
      <c r="BL179" s="17" t="s">
        <v>632</v>
      </c>
      <c r="BM179" s="207" t="s">
        <v>2400</v>
      </c>
    </row>
    <row r="180" spans="1:65" s="2" customFormat="1" ht="126.75">
      <c r="A180" s="31"/>
      <c r="B180" s="32"/>
      <c r="C180" s="33"/>
      <c r="D180" s="211" t="s">
        <v>1103</v>
      </c>
      <c r="E180" s="33"/>
      <c r="F180" s="253" t="s">
        <v>2340</v>
      </c>
      <c r="G180" s="33"/>
      <c r="H180" s="33"/>
      <c r="I180" s="33"/>
      <c r="J180" s="33"/>
      <c r="K180" s="33"/>
      <c r="L180" s="36"/>
      <c r="M180" s="256"/>
      <c r="N180" s="257"/>
      <c r="O180" s="258"/>
      <c r="P180" s="258"/>
      <c r="Q180" s="258"/>
      <c r="R180" s="258"/>
      <c r="S180" s="258"/>
      <c r="T180" s="25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7" t="s">
        <v>1103</v>
      </c>
      <c r="AU180" s="17" t="s">
        <v>81</v>
      </c>
    </row>
    <row r="181" spans="1:65" s="2" customFormat="1" ht="6.95" customHeight="1">
      <c r="A181" s="31"/>
      <c r="B181" s="55"/>
      <c r="C181" s="56"/>
      <c r="D181" s="56"/>
      <c r="E181" s="56"/>
      <c r="F181" s="56"/>
      <c r="G181" s="56"/>
      <c r="H181" s="56"/>
      <c r="I181" s="56"/>
      <c r="J181" s="56"/>
      <c r="K181" s="56"/>
      <c r="L181" s="36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sheetProtection algorithmName="SHA-512" hashValue="D+c8DBpZrOsXQbUHrIRuZJ+5SgB5GOkf6JNfKpb8IsaxjyAmZKzD3iQRm73waEAf2J3agboWEFTLxrKrebk4IA==" saltValue="A6NnghfEjN4+r1geHqqrp14zbhKkkVIFOTUxevLP/ec2UseOiGv7dv4OC3+3Od3p9lS2g5dbvIz9ugzLmoD2Ig==" spinCount="100000" sheet="1" objects="1" scenarios="1" formatColumns="0" formatRows="0" autoFilter="0"/>
  <autoFilter ref="C125:K180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2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99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1" customFormat="1" ht="12" customHeight="1">
      <c r="B8" s="20"/>
      <c r="D8" s="120" t="s">
        <v>126</v>
      </c>
      <c r="L8" s="20"/>
    </row>
    <row r="9" spans="1:46" s="2" customFormat="1" ht="16.5" customHeight="1">
      <c r="A9" s="31"/>
      <c r="B9" s="36"/>
      <c r="C9" s="31"/>
      <c r="D9" s="31"/>
      <c r="E9" s="303" t="s">
        <v>1993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1994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305" t="s">
        <v>2401</v>
      </c>
      <c r="F11" s="306"/>
      <c r="G11" s="306"/>
      <c r="H11" s="306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15</v>
      </c>
      <c r="E13" s="31"/>
      <c r="F13" s="111" t="s">
        <v>1</v>
      </c>
      <c r="G13" s="31"/>
      <c r="H13" s="31"/>
      <c r="I13" s="120" t="s">
        <v>16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17</v>
      </c>
      <c r="E14" s="31"/>
      <c r="F14" s="111" t="s">
        <v>18</v>
      </c>
      <c r="G14" s="31"/>
      <c r="H14" s="31"/>
      <c r="I14" s="120" t="s">
        <v>19</v>
      </c>
      <c r="J14" s="121" t="str">
        <f>'Rekapitulácia stavby'!AN8</f>
        <v>24. 4. 2023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21</v>
      </c>
      <c r="E16" s="31"/>
      <c r="F16" s="31"/>
      <c r="G16" s="31"/>
      <c r="H16" s="31"/>
      <c r="I16" s="120" t="s">
        <v>22</v>
      </c>
      <c r="J16" s="111" t="s">
        <v>1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23</v>
      </c>
      <c r="F17" s="31"/>
      <c r="G17" s="31"/>
      <c r="H17" s="31"/>
      <c r="I17" s="120" t="s">
        <v>24</v>
      </c>
      <c r="J17" s="111" t="s">
        <v>1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25</v>
      </c>
      <c r="E19" s="31"/>
      <c r="F19" s="31"/>
      <c r="G19" s="31"/>
      <c r="H19" s="31"/>
      <c r="I19" s="120" t="s">
        <v>22</v>
      </c>
      <c r="J19" s="111" t="str">
        <f>'Rekapitulácia stavby'!AN13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307" t="str">
        <f>'Rekapitulácia stavby'!E14</f>
        <v xml:space="preserve"> </v>
      </c>
      <c r="F20" s="307"/>
      <c r="G20" s="307"/>
      <c r="H20" s="307"/>
      <c r="I20" s="120" t="s">
        <v>24</v>
      </c>
      <c r="J20" s="111" t="str">
        <f>'Rekapitulácia stavby'!AN14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27</v>
      </c>
      <c r="E22" s="31"/>
      <c r="F22" s="31"/>
      <c r="G22" s="31"/>
      <c r="H22" s="31"/>
      <c r="I22" s="120" t="s">
        <v>22</v>
      </c>
      <c r="J22" s="111" t="s">
        <v>1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28</v>
      </c>
      <c r="F23" s="31"/>
      <c r="G23" s="31"/>
      <c r="H23" s="31"/>
      <c r="I23" s="120" t="s">
        <v>24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30</v>
      </c>
      <c r="E25" s="31"/>
      <c r="F25" s="31"/>
      <c r="G25" s="31"/>
      <c r="H25" s="31"/>
      <c r="I25" s="120" t="s">
        <v>22</v>
      </c>
      <c r="J25" s="111" t="s">
        <v>1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">
        <v>31</v>
      </c>
      <c r="F26" s="31"/>
      <c r="G26" s="31"/>
      <c r="H26" s="31"/>
      <c r="I26" s="120" t="s">
        <v>24</v>
      </c>
      <c r="J26" s="111" t="s">
        <v>1</v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32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2"/>
      <c r="B29" s="123"/>
      <c r="C29" s="122"/>
      <c r="D29" s="122"/>
      <c r="E29" s="308" t="s">
        <v>1</v>
      </c>
      <c r="F29" s="308"/>
      <c r="G29" s="308"/>
      <c r="H29" s="308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6" t="s">
        <v>33</v>
      </c>
      <c r="E32" s="31"/>
      <c r="F32" s="31"/>
      <c r="G32" s="31"/>
      <c r="H32" s="31"/>
      <c r="I32" s="31"/>
      <c r="J32" s="127">
        <f>ROUND(J126, 2)</f>
        <v>9255.5300000000007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5"/>
      <c r="E33" s="125"/>
      <c r="F33" s="125"/>
      <c r="G33" s="125"/>
      <c r="H33" s="125"/>
      <c r="I33" s="125"/>
      <c r="J33" s="125"/>
      <c r="K33" s="125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8" t="s">
        <v>35</v>
      </c>
      <c r="G34" s="31"/>
      <c r="H34" s="31"/>
      <c r="I34" s="128" t="s">
        <v>34</v>
      </c>
      <c r="J34" s="128" t="s">
        <v>36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9" t="s">
        <v>37</v>
      </c>
      <c r="E35" s="130" t="s">
        <v>38</v>
      </c>
      <c r="F35" s="131">
        <f>ROUND((SUM(BE126:BE181)),  2)</f>
        <v>0</v>
      </c>
      <c r="G35" s="132"/>
      <c r="H35" s="132"/>
      <c r="I35" s="133">
        <v>0.2</v>
      </c>
      <c r="J35" s="131">
        <f>ROUND(((SUM(BE126:BE181))*I35),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30" t="s">
        <v>39</v>
      </c>
      <c r="F36" s="134">
        <f>ROUND((SUM(BF126:BF181)),  2)</f>
        <v>9255.5300000000007</v>
      </c>
      <c r="G36" s="31"/>
      <c r="H36" s="31"/>
      <c r="I36" s="135">
        <v>0.2</v>
      </c>
      <c r="J36" s="134">
        <f>ROUND(((SUM(BF126:BF181))*I36),  2)</f>
        <v>1851.11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40</v>
      </c>
      <c r="F37" s="134">
        <f>ROUND((SUM(BG126:BG181)),  2)</f>
        <v>0</v>
      </c>
      <c r="G37" s="31"/>
      <c r="H37" s="31"/>
      <c r="I37" s="135">
        <v>0.2</v>
      </c>
      <c r="J37" s="134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20" t="s">
        <v>41</v>
      </c>
      <c r="F38" s="134">
        <f>ROUND((SUM(BH126:BH181)),  2)</f>
        <v>0</v>
      </c>
      <c r="G38" s="31"/>
      <c r="H38" s="31"/>
      <c r="I38" s="135">
        <v>0.2</v>
      </c>
      <c r="J38" s="134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30" t="s">
        <v>42</v>
      </c>
      <c r="F39" s="131">
        <f>ROUND((SUM(BI126:BI181)),  2)</f>
        <v>0</v>
      </c>
      <c r="G39" s="132"/>
      <c r="H39" s="132"/>
      <c r="I39" s="133">
        <v>0</v>
      </c>
      <c r="J39" s="131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6"/>
      <c r="D41" s="137" t="s">
        <v>43</v>
      </c>
      <c r="E41" s="138"/>
      <c r="F41" s="138"/>
      <c r="G41" s="139" t="s">
        <v>44</v>
      </c>
      <c r="H41" s="140" t="s">
        <v>45</v>
      </c>
      <c r="I41" s="138"/>
      <c r="J41" s="141">
        <f>SUM(J32:J39)</f>
        <v>11106.640000000001</v>
      </c>
      <c r="K41" s="142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1"/>
      <c r="C86" s="28" t="s">
        <v>126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1"/>
      <c r="B87" s="32"/>
      <c r="C87" s="33"/>
      <c r="D87" s="33"/>
      <c r="E87" s="309" t="s">
        <v>1993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1994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65" t="str">
        <f>E11</f>
        <v>03 - Javisková technológia /audiotechnika/</v>
      </c>
      <c r="F89" s="311"/>
      <c r="G89" s="311"/>
      <c r="H89" s="311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8" t="s">
        <v>17</v>
      </c>
      <c r="D91" s="33"/>
      <c r="E91" s="33"/>
      <c r="F91" s="26" t="str">
        <f>F14</f>
        <v>ZVONČIN</v>
      </c>
      <c r="G91" s="33"/>
      <c r="H91" s="33"/>
      <c r="I91" s="28" t="s">
        <v>19</v>
      </c>
      <c r="J91" s="67" t="str">
        <f>IF(J14="","",J14)</f>
        <v>24. 4. 2023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8" t="s">
        <v>21</v>
      </c>
      <c r="D93" s="33"/>
      <c r="E93" s="33"/>
      <c r="F93" s="26" t="str">
        <f>E17</f>
        <v>Obec Zvončín</v>
      </c>
      <c r="G93" s="33"/>
      <c r="H93" s="33"/>
      <c r="I93" s="28" t="s">
        <v>27</v>
      </c>
      <c r="J93" s="29" t="str">
        <f>E23</f>
        <v>HR PROJECT,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8" t="s">
        <v>25</v>
      </c>
      <c r="D94" s="33"/>
      <c r="E94" s="33"/>
      <c r="F94" s="26" t="str">
        <f>IF(E20="","",E20)</f>
        <v xml:space="preserve"> </v>
      </c>
      <c r="G94" s="33"/>
      <c r="H94" s="33"/>
      <c r="I94" s="28" t="s">
        <v>30</v>
      </c>
      <c r="J94" s="29" t="str">
        <f>E26</f>
        <v>Vladimír Pilnik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4" t="s">
        <v>129</v>
      </c>
      <c r="D96" s="155"/>
      <c r="E96" s="155"/>
      <c r="F96" s="155"/>
      <c r="G96" s="155"/>
      <c r="H96" s="155"/>
      <c r="I96" s="155"/>
      <c r="J96" s="156" t="s">
        <v>130</v>
      </c>
      <c r="K96" s="155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57" t="s">
        <v>131</v>
      </c>
      <c r="D98" s="33"/>
      <c r="E98" s="33"/>
      <c r="F98" s="33"/>
      <c r="G98" s="33"/>
      <c r="H98" s="33"/>
      <c r="I98" s="33"/>
      <c r="J98" s="85">
        <f>J126</f>
        <v>9255.5300000000007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132</v>
      </c>
    </row>
    <row r="99" spans="1:47" s="9" customFormat="1" ht="24.95" customHeight="1">
      <c r="B99" s="158"/>
      <c r="C99" s="159"/>
      <c r="D99" s="160" t="s">
        <v>1996</v>
      </c>
      <c r="E99" s="161"/>
      <c r="F99" s="161"/>
      <c r="G99" s="161"/>
      <c r="H99" s="161"/>
      <c r="I99" s="161"/>
      <c r="J99" s="162">
        <f>J127</f>
        <v>620.19999999999993</v>
      </c>
      <c r="K99" s="159"/>
      <c r="L99" s="163"/>
    </row>
    <row r="100" spans="1:47" s="10" customFormat="1" ht="19.899999999999999" customHeight="1">
      <c r="B100" s="164"/>
      <c r="C100" s="105"/>
      <c r="D100" s="165" t="s">
        <v>1997</v>
      </c>
      <c r="E100" s="166"/>
      <c r="F100" s="166"/>
      <c r="G100" s="166"/>
      <c r="H100" s="166"/>
      <c r="I100" s="166"/>
      <c r="J100" s="167">
        <f>J128</f>
        <v>620.19999999999993</v>
      </c>
      <c r="K100" s="105"/>
      <c r="L100" s="168"/>
    </row>
    <row r="101" spans="1:47" s="9" customFormat="1" ht="24.95" customHeight="1">
      <c r="B101" s="158"/>
      <c r="C101" s="159"/>
      <c r="D101" s="160" t="s">
        <v>1998</v>
      </c>
      <c r="E101" s="161"/>
      <c r="F101" s="161"/>
      <c r="G101" s="161"/>
      <c r="H101" s="161"/>
      <c r="I101" s="161"/>
      <c r="J101" s="162">
        <f>J131</f>
        <v>7978.1299999999992</v>
      </c>
      <c r="K101" s="159"/>
      <c r="L101" s="163"/>
    </row>
    <row r="102" spans="1:47" s="10" customFormat="1" ht="19.899999999999999" customHeight="1">
      <c r="B102" s="164"/>
      <c r="C102" s="105"/>
      <c r="D102" s="165" t="s">
        <v>2000</v>
      </c>
      <c r="E102" s="166"/>
      <c r="F102" s="166"/>
      <c r="G102" s="166"/>
      <c r="H102" s="166"/>
      <c r="I102" s="166"/>
      <c r="J102" s="167">
        <f>J132</f>
        <v>7978.1299999999992</v>
      </c>
      <c r="K102" s="105"/>
      <c r="L102" s="168"/>
    </row>
    <row r="103" spans="1:47" s="9" customFormat="1" ht="24.95" customHeight="1">
      <c r="B103" s="158"/>
      <c r="C103" s="159"/>
      <c r="D103" s="160" t="s">
        <v>2001</v>
      </c>
      <c r="E103" s="161"/>
      <c r="F103" s="161"/>
      <c r="G103" s="161"/>
      <c r="H103" s="161"/>
      <c r="I103" s="161"/>
      <c r="J103" s="162">
        <f>J174</f>
        <v>657.2</v>
      </c>
      <c r="K103" s="159"/>
      <c r="L103" s="163"/>
    </row>
    <row r="104" spans="1:47" s="9" customFormat="1" ht="24.95" customHeight="1">
      <c r="B104" s="158"/>
      <c r="C104" s="159"/>
      <c r="D104" s="160" t="s">
        <v>2002</v>
      </c>
      <c r="E104" s="161"/>
      <c r="F104" s="161"/>
      <c r="G104" s="161"/>
      <c r="H104" s="161"/>
      <c r="I104" s="161"/>
      <c r="J104" s="162">
        <f>J179</f>
        <v>0</v>
      </c>
      <c r="K104" s="159"/>
      <c r="L104" s="163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5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5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5" customHeight="1">
      <c r="A111" s="31"/>
      <c r="B111" s="32"/>
      <c r="C111" s="23" t="s">
        <v>151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8" t="s">
        <v>13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309" t="str">
        <f>E7</f>
        <v>ZNÍŽENIE ENERGITECKEJ NÁROČNOSTI BUDOVY OcÚ S KULTÚRNYM DOMOM ZVONČIN</v>
      </c>
      <c r="F114" s="310"/>
      <c r="G114" s="310"/>
      <c r="H114" s="310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21"/>
      <c r="C115" s="28" t="s">
        <v>126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pans="1:63" s="2" customFormat="1" ht="16.5" customHeight="1">
      <c r="A116" s="31"/>
      <c r="B116" s="32"/>
      <c r="C116" s="33"/>
      <c r="D116" s="33"/>
      <c r="E116" s="309" t="s">
        <v>1993</v>
      </c>
      <c r="F116" s="311"/>
      <c r="G116" s="311"/>
      <c r="H116" s="311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8" t="s">
        <v>1994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65" t="str">
        <f>E11</f>
        <v>03 - Javisková technológia /audiotechnika/</v>
      </c>
      <c r="F118" s="311"/>
      <c r="G118" s="311"/>
      <c r="H118" s="311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8" t="s">
        <v>17</v>
      </c>
      <c r="D120" s="33"/>
      <c r="E120" s="33"/>
      <c r="F120" s="26" t="str">
        <f>F14</f>
        <v>ZVONČIN</v>
      </c>
      <c r="G120" s="33"/>
      <c r="H120" s="33"/>
      <c r="I120" s="28" t="s">
        <v>19</v>
      </c>
      <c r="J120" s="67" t="str">
        <f>IF(J14="","",J14)</f>
        <v>24. 4. 2023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8" t="s">
        <v>21</v>
      </c>
      <c r="D122" s="33"/>
      <c r="E122" s="33"/>
      <c r="F122" s="26" t="str">
        <f>E17</f>
        <v>Obec Zvončín</v>
      </c>
      <c r="G122" s="33"/>
      <c r="H122" s="33"/>
      <c r="I122" s="28" t="s">
        <v>27</v>
      </c>
      <c r="J122" s="29" t="str">
        <f>E23</f>
        <v>HR PROJECT,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8" t="s">
        <v>25</v>
      </c>
      <c r="D123" s="33"/>
      <c r="E123" s="33"/>
      <c r="F123" s="26" t="str">
        <f>IF(E20="","",E20)</f>
        <v xml:space="preserve"> </v>
      </c>
      <c r="G123" s="33"/>
      <c r="H123" s="33"/>
      <c r="I123" s="28" t="s">
        <v>30</v>
      </c>
      <c r="J123" s="29" t="str">
        <f>E26</f>
        <v>Vladimír Pilnik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69"/>
      <c r="B125" s="170"/>
      <c r="C125" s="171" t="s">
        <v>152</v>
      </c>
      <c r="D125" s="172" t="s">
        <v>58</v>
      </c>
      <c r="E125" s="172" t="s">
        <v>54</v>
      </c>
      <c r="F125" s="172" t="s">
        <v>55</v>
      </c>
      <c r="G125" s="172" t="s">
        <v>153</v>
      </c>
      <c r="H125" s="172" t="s">
        <v>154</v>
      </c>
      <c r="I125" s="172" t="s">
        <v>155</v>
      </c>
      <c r="J125" s="173" t="s">
        <v>130</v>
      </c>
      <c r="K125" s="174" t="s">
        <v>156</v>
      </c>
      <c r="L125" s="175"/>
      <c r="M125" s="76" t="s">
        <v>1</v>
      </c>
      <c r="N125" s="77" t="s">
        <v>37</v>
      </c>
      <c r="O125" s="77" t="s">
        <v>157</v>
      </c>
      <c r="P125" s="77" t="s">
        <v>158</v>
      </c>
      <c r="Q125" s="77" t="s">
        <v>159</v>
      </c>
      <c r="R125" s="77" t="s">
        <v>160</v>
      </c>
      <c r="S125" s="77" t="s">
        <v>161</v>
      </c>
      <c r="T125" s="78" t="s">
        <v>162</v>
      </c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</row>
    <row r="126" spans="1:63" s="2" customFormat="1" ht="22.9" customHeight="1">
      <c r="A126" s="31"/>
      <c r="B126" s="32"/>
      <c r="C126" s="83" t="s">
        <v>131</v>
      </c>
      <c r="D126" s="33"/>
      <c r="E126" s="33"/>
      <c r="F126" s="33"/>
      <c r="G126" s="33"/>
      <c r="H126" s="33"/>
      <c r="I126" s="33"/>
      <c r="J126" s="176">
        <f>BK126</f>
        <v>9255.5300000000007</v>
      </c>
      <c r="K126" s="33"/>
      <c r="L126" s="36"/>
      <c r="M126" s="79"/>
      <c r="N126" s="177"/>
      <c r="O126" s="80"/>
      <c r="P126" s="178">
        <f>P127+P131+P174+P179</f>
        <v>0</v>
      </c>
      <c r="Q126" s="80"/>
      <c r="R126" s="178">
        <f>R127+R131+R174+R179</f>
        <v>0</v>
      </c>
      <c r="S126" s="80"/>
      <c r="T126" s="179">
        <f>T127+T131+T174+T179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72</v>
      </c>
      <c r="AU126" s="17" t="s">
        <v>132</v>
      </c>
      <c r="BK126" s="180">
        <f>BK127+BK131+BK174+BK179</f>
        <v>9255.5300000000007</v>
      </c>
    </row>
    <row r="127" spans="1:63" s="12" customFormat="1" ht="25.9" customHeight="1">
      <c r="B127" s="181"/>
      <c r="C127" s="182"/>
      <c r="D127" s="183" t="s">
        <v>72</v>
      </c>
      <c r="E127" s="184" t="s">
        <v>163</v>
      </c>
      <c r="F127" s="184" t="s">
        <v>2003</v>
      </c>
      <c r="G127" s="182"/>
      <c r="H127" s="182"/>
      <c r="I127" s="182"/>
      <c r="J127" s="185">
        <f>BK127</f>
        <v>620.19999999999993</v>
      </c>
      <c r="K127" s="182"/>
      <c r="L127" s="186"/>
      <c r="M127" s="187"/>
      <c r="N127" s="188"/>
      <c r="O127" s="188"/>
      <c r="P127" s="189">
        <f>P128</f>
        <v>0</v>
      </c>
      <c r="Q127" s="188"/>
      <c r="R127" s="189">
        <f>R128</f>
        <v>0</v>
      </c>
      <c r="S127" s="188"/>
      <c r="T127" s="190">
        <f>T128</f>
        <v>0</v>
      </c>
      <c r="AR127" s="191" t="s">
        <v>81</v>
      </c>
      <c r="AT127" s="192" t="s">
        <v>72</v>
      </c>
      <c r="AU127" s="192" t="s">
        <v>73</v>
      </c>
      <c r="AY127" s="191" t="s">
        <v>165</v>
      </c>
      <c r="BK127" s="193">
        <f>BK128</f>
        <v>620.19999999999993</v>
      </c>
    </row>
    <row r="128" spans="1:63" s="12" customFormat="1" ht="22.9" customHeight="1">
      <c r="B128" s="181"/>
      <c r="C128" s="182"/>
      <c r="D128" s="183" t="s">
        <v>72</v>
      </c>
      <c r="E128" s="194" t="s">
        <v>207</v>
      </c>
      <c r="F128" s="194" t="s">
        <v>2004</v>
      </c>
      <c r="G128" s="182"/>
      <c r="H128" s="182"/>
      <c r="I128" s="182"/>
      <c r="J128" s="195">
        <f>BK128</f>
        <v>620.19999999999993</v>
      </c>
      <c r="K128" s="182"/>
      <c r="L128" s="186"/>
      <c r="M128" s="187"/>
      <c r="N128" s="188"/>
      <c r="O128" s="188"/>
      <c r="P128" s="189">
        <f>SUM(P129:P130)</f>
        <v>0</v>
      </c>
      <c r="Q128" s="188"/>
      <c r="R128" s="189">
        <f>SUM(R129:R130)</f>
        <v>0</v>
      </c>
      <c r="S128" s="188"/>
      <c r="T128" s="190">
        <f>SUM(T129:T130)</f>
        <v>0</v>
      </c>
      <c r="AR128" s="191" t="s">
        <v>81</v>
      </c>
      <c r="AT128" s="192" t="s">
        <v>72</v>
      </c>
      <c r="AU128" s="192" t="s">
        <v>81</v>
      </c>
      <c r="AY128" s="191" t="s">
        <v>165</v>
      </c>
      <c r="BK128" s="193">
        <f>SUM(BK129:BK130)</f>
        <v>620.19999999999993</v>
      </c>
    </row>
    <row r="129" spans="1:65" s="2" customFormat="1" ht="24.2" customHeight="1">
      <c r="A129" s="31"/>
      <c r="B129" s="32"/>
      <c r="C129" s="196" t="s">
        <v>81</v>
      </c>
      <c r="D129" s="196" t="s">
        <v>167</v>
      </c>
      <c r="E129" s="197" t="s">
        <v>2005</v>
      </c>
      <c r="F129" s="198" t="s">
        <v>2006</v>
      </c>
      <c r="G129" s="199" t="s">
        <v>289</v>
      </c>
      <c r="H129" s="200">
        <v>4</v>
      </c>
      <c r="I129" s="201">
        <v>3.64</v>
      </c>
      <c r="J129" s="201">
        <f>ROUND(I129*H129,2)</f>
        <v>14.56</v>
      </c>
      <c r="K129" s="202"/>
      <c r="L129" s="36"/>
      <c r="M129" s="203" t="s">
        <v>1</v>
      </c>
      <c r="N129" s="204" t="s">
        <v>39</v>
      </c>
      <c r="O129" s="205">
        <v>0</v>
      </c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171</v>
      </c>
      <c r="AT129" s="207" t="s">
        <v>167</v>
      </c>
      <c r="AU129" s="207" t="s">
        <v>94</v>
      </c>
      <c r="AY129" s="17" t="s">
        <v>165</v>
      </c>
      <c r="BE129" s="208">
        <f>IF(N129="základná",J129,0)</f>
        <v>0</v>
      </c>
      <c r="BF129" s="208">
        <f>IF(N129="znížená",J129,0)</f>
        <v>14.56</v>
      </c>
      <c r="BG129" s="208">
        <f>IF(N129="zákl. prenesená",J129,0)</f>
        <v>0</v>
      </c>
      <c r="BH129" s="208">
        <f>IF(N129="zníž. prenesená",J129,0)</f>
        <v>0</v>
      </c>
      <c r="BI129" s="208">
        <f>IF(N129="nulová",J129,0)</f>
        <v>0</v>
      </c>
      <c r="BJ129" s="17" t="s">
        <v>94</v>
      </c>
      <c r="BK129" s="208">
        <f>ROUND(I129*H129,2)</f>
        <v>14.56</v>
      </c>
      <c r="BL129" s="17" t="s">
        <v>171</v>
      </c>
      <c r="BM129" s="207" t="s">
        <v>94</v>
      </c>
    </row>
    <row r="130" spans="1:65" s="2" customFormat="1" ht="37.9" customHeight="1">
      <c r="A130" s="31"/>
      <c r="B130" s="32"/>
      <c r="C130" s="196" t="s">
        <v>94</v>
      </c>
      <c r="D130" s="196" t="s">
        <v>167</v>
      </c>
      <c r="E130" s="197" t="s">
        <v>2402</v>
      </c>
      <c r="F130" s="198" t="s">
        <v>2403</v>
      </c>
      <c r="G130" s="199" t="s">
        <v>220</v>
      </c>
      <c r="H130" s="200">
        <v>98</v>
      </c>
      <c r="I130" s="201">
        <v>6.18</v>
      </c>
      <c r="J130" s="201">
        <f>ROUND(I130*H130,2)</f>
        <v>605.64</v>
      </c>
      <c r="K130" s="202"/>
      <c r="L130" s="36"/>
      <c r="M130" s="203" t="s">
        <v>1</v>
      </c>
      <c r="N130" s="204" t="s">
        <v>39</v>
      </c>
      <c r="O130" s="205">
        <v>0</v>
      </c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171</v>
      </c>
      <c r="AT130" s="207" t="s">
        <v>167</v>
      </c>
      <c r="AU130" s="207" t="s">
        <v>94</v>
      </c>
      <c r="AY130" s="17" t="s">
        <v>165</v>
      </c>
      <c r="BE130" s="208">
        <f>IF(N130="základná",J130,0)</f>
        <v>0</v>
      </c>
      <c r="BF130" s="208">
        <f>IF(N130="znížená",J130,0)</f>
        <v>605.64</v>
      </c>
      <c r="BG130" s="208">
        <f>IF(N130="zákl. prenesená",J130,0)</f>
        <v>0</v>
      </c>
      <c r="BH130" s="208">
        <f>IF(N130="zníž. prenesená",J130,0)</f>
        <v>0</v>
      </c>
      <c r="BI130" s="208">
        <f>IF(N130="nulová",J130,0)</f>
        <v>0</v>
      </c>
      <c r="BJ130" s="17" t="s">
        <v>94</v>
      </c>
      <c r="BK130" s="208">
        <f>ROUND(I130*H130,2)</f>
        <v>605.64</v>
      </c>
      <c r="BL130" s="17" t="s">
        <v>171</v>
      </c>
      <c r="BM130" s="207" t="s">
        <v>171</v>
      </c>
    </row>
    <row r="131" spans="1:65" s="12" customFormat="1" ht="25.9" customHeight="1">
      <c r="B131" s="181"/>
      <c r="C131" s="182"/>
      <c r="D131" s="183" t="s">
        <v>72</v>
      </c>
      <c r="E131" s="184" t="s">
        <v>615</v>
      </c>
      <c r="F131" s="184" t="s">
        <v>2015</v>
      </c>
      <c r="G131" s="182"/>
      <c r="H131" s="182"/>
      <c r="I131" s="182"/>
      <c r="J131" s="185">
        <f>BK131</f>
        <v>7978.1299999999992</v>
      </c>
      <c r="K131" s="182"/>
      <c r="L131" s="186"/>
      <c r="M131" s="187"/>
      <c r="N131" s="188"/>
      <c r="O131" s="188"/>
      <c r="P131" s="189">
        <f>P132</f>
        <v>0</v>
      </c>
      <c r="Q131" s="188"/>
      <c r="R131" s="189">
        <f>R132</f>
        <v>0</v>
      </c>
      <c r="S131" s="188"/>
      <c r="T131" s="190">
        <f>T132</f>
        <v>0</v>
      </c>
      <c r="AR131" s="191" t="s">
        <v>180</v>
      </c>
      <c r="AT131" s="192" t="s">
        <v>72</v>
      </c>
      <c r="AU131" s="192" t="s">
        <v>73</v>
      </c>
      <c r="AY131" s="191" t="s">
        <v>165</v>
      </c>
      <c r="BK131" s="193">
        <f>BK132</f>
        <v>7978.1299999999992</v>
      </c>
    </row>
    <row r="132" spans="1:65" s="12" customFormat="1" ht="22.9" customHeight="1">
      <c r="B132" s="181"/>
      <c r="C132" s="182"/>
      <c r="D132" s="183" t="s">
        <v>72</v>
      </c>
      <c r="E132" s="194" t="s">
        <v>2040</v>
      </c>
      <c r="F132" s="194" t="s">
        <v>2041</v>
      </c>
      <c r="G132" s="182"/>
      <c r="H132" s="182"/>
      <c r="I132" s="182"/>
      <c r="J132" s="195">
        <f>BK132</f>
        <v>7978.1299999999992</v>
      </c>
      <c r="K132" s="182"/>
      <c r="L132" s="186"/>
      <c r="M132" s="187"/>
      <c r="N132" s="188"/>
      <c r="O132" s="188"/>
      <c r="P132" s="189">
        <f>SUM(P133:P173)</f>
        <v>0</v>
      </c>
      <c r="Q132" s="188"/>
      <c r="R132" s="189">
        <f>SUM(R133:R173)</f>
        <v>0</v>
      </c>
      <c r="S132" s="188"/>
      <c r="T132" s="190">
        <f>SUM(T133:T173)</f>
        <v>0</v>
      </c>
      <c r="AR132" s="191" t="s">
        <v>180</v>
      </c>
      <c r="AT132" s="192" t="s">
        <v>72</v>
      </c>
      <c r="AU132" s="192" t="s">
        <v>81</v>
      </c>
      <c r="AY132" s="191" t="s">
        <v>165</v>
      </c>
      <c r="BK132" s="193">
        <f>SUM(BK133:BK173)</f>
        <v>7978.1299999999992</v>
      </c>
    </row>
    <row r="133" spans="1:65" s="2" customFormat="1" ht="24.2" customHeight="1">
      <c r="A133" s="31"/>
      <c r="B133" s="32"/>
      <c r="C133" s="196" t="s">
        <v>180</v>
      </c>
      <c r="D133" s="196" t="s">
        <v>167</v>
      </c>
      <c r="E133" s="197" t="s">
        <v>2404</v>
      </c>
      <c r="F133" s="198" t="s">
        <v>2405</v>
      </c>
      <c r="G133" s="199" t="s">
        <v>220</v>
      </c>
      <c r="H133" s="200">
        <v>12</v>
      </c>
      <c r="I133" s="201">
        <v>5.39</v>
      </c>
      <c r="J133" s="201">
        <f t="shared" ref="J133:J173" si="0">ROUND(I133*H133,2)</f>
        <v>64.680000000000007</v>
      </c>
      <c r="K133" s="202"/>
      <c r="L133" s="36"/>
      <c r="M133" s="203" t="s">
        <v>1</v>
      </c>
      <c r="N133" s="204" t="s">
        <v>39</v>
      </c>
      <c r="O133" s="205">
        <v>0</v>
      </c>
      <c r="P133" s="205">
        <f t="shared" ref="P133:P173" si="1">O133*H133</f>
        <v>0</v>
      </c>
      <c r="Q133" s="205">
        <v>0</v>
      </c>
      <c r="R133" s="205">
        <f t="shared" ref="R133:R173" si="2">Q133*H133</f>
        <v>0</v>
      </c>
      <c r="S133" s="205">
        <v>0</v>
      </c>
      <c r="T133" s="206">
        <f t="shared" ref="T133:T173" si="3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530</v>
      </c>
      <c r="AT133" s="207" t="s">
        <v>167</v>
      </c>
      <c r="AU133" s="207" t="s">
        <v>94</v>
      </c>
      <c r="AY133" s="17" t="s">
        <v>165</v>
      </c>
      <c r="BE133" s="208">
        <f t="shared" ref="BE133:BE173" si="4">IF(N133="základná",J133,0)</f>
        <v>0</v>
      </c>
      <c r="BF133" s="208">
        <f t="shared" ref="BF133:BF173" si="5">IF(N133="znížená",J133,0)</f>
        <v>64.680000000000007</v>
      </c>
      <c r="BG133" s="208">
        <f t="shared" ref="BG133:BG173" si="6">IF(N133="zákl. prenesená",J133,0)</f>
        <v>0</v>
      </c>
      <c r="BH133" s="208">
        <f t="shared" ref="BH133:BH173" si="7">IF(N133="zníž. prenesená",J133,0)</f>
        <v>0</v>
      </c>
      <c r="BI133" s="208">
        <f t="shared" ref="BI133:BI173" si="8">IF(N133="nulová",J133,0)</f>
        <v>0</v>
      </c>
      <c r="BJ133" s="17" t="s">
        <v>94</v>
      </c>
      <c r="BK133" s="208">
        <f t="shared" ref="BK133:BK173" si="9">ROUND(I133*H133,2)</f>
        <v>64.680000000000007</v>
      </c>
      <c r="BL133" s="17" t="s">
        <v>530</v>
      </c>
      <c r="BM133" s="207" t="s">
        <v>194</v>
      </c>
    </row>
    <row r="134" spans="1:65" s="2" customFormat="1" ht="16.5" customHeight="1">
      <c r="A134" s="31"/>
      <c r="B134" s="32"/>
      <c r="C134" s="243" t="s">
        <v>171</v>
      </c>
      <c r="D134" s="243" t="s">
        <v>615</v>
      </c>
      <c r="E134" s="244" t="s">
        <v>2406</v>
      </c>
      <c r="F134" s="245" t="s">
        <v>2407</v>
      </c>
      <c r="G134" s="246" t="s">
        <v>220</v>
      </c>
      <c r="H134" s="247">
        <v>12</v>
      </c>
      <c r="I134" s="248">
        <v>8.39</v>
      </c>
      <c r="J134" s="248">
        <f t="shared" si="0"/>
        <v>100.68</v>
      </c>
      <c r="K134" s="249"/>
      <c r="L134" s="250"/>
      <c r="M134" s="251" t="s">
        <v>1</v>
      </c>
      <c r="N134" s="252" t="s">
        <v>39</v>
      </c>
      <c r="O134" s="205">
        <v>0</v>
      </c>
      <c r="P134" s="205">
        <f t="shared" si="1"/>
        <v>0</v>
      </c>
      <c r="Q134" s="205">
        <v>0</v>
      </c>
      <c r="R134" s="205">
        <f t="shared" si="2"/>
        <v>0</v>
      </c>
      <c r="S134" s="205">
        <v>0</v>
      </c>
      <c r="T134" s="206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1230</v>
      </c>
      <c r="AT134" s="207" t="s">
        <v>615</v>
      </c>
      <c r="AU134" s="207" t="s">
        <v>94</v>
      </c>
      <c r="AY134" s="17" t="s">
        <v>165</v>
      </c>
      <c r="BE134" s="208">
        <f t="shared" si="4"/>
        <v>0</v>
      </c>
      <c r="BF134" s="208">
        <f t="shared" si="5"/>
        <v>100.68</v>
      </c>
      <c r="BG134" s="208">
        <f t="shared" si="6"/>
        <v>0</v>
      </c>
      <c r="BH134" s="208">
        <f t="shared" si="7"/>
        <v>0</v>
      </c>
      <c r="BI134" s="208">
        <f t="shared" si="8"/>
        <v>0</v>
      </c>
      <c r="BJ134" s="17" t="s">
        <v>94</v>
      </c>
      <c r="BK134" s="208">
        <f t="shared" si="9"/>
        <v>100.68</v>
      </c>
      <c r="BL134" s="17" t="s">
        <v>1230</v>
      </c>
      <c r="BM134" s="207" t="s">
        <v>202</v>
      </c>
    </row>
    <row r="135" spans="1:65" s="2" customFormat="1" ht="21.75" customHeight="1">
      <c r="A135" s="31"/>
      <c r="B135" s="32"/>
      <c r="C135" s="196" t="s">
        <v>190</v>
      </c>
      <c r="D135" s="196" t="s">
        <v>167</v>
      </c>
      <c r="E135" s="197" t="s">
        <v>2050</v>
      </c>
      <c r="F135" s="198" t="s">
        <v>2051</v>
      </c>
      <c r="G135" s="199" t="s">
        <v>289</v>
      </c>
      <c r="H135" s="200">
        <v>4</v>
      </c>
      <c r="I135" s="201">
        <v>1.69</v>
      </c>
      <c r="J135" s="201">
        <f t="shared" si="0"/>
        <v>6.76</v>
      </c>
      <c r="K135" s="202"/>
      <c r="L135" s="36"/>
      <c r="M135" s="203" t="s">
        <v>1</v>
      </c>
      <c r="N135" s="204" t="s">
        <v>39</v>
      </c>
      <c r="O135" s="205">
        <v>0</v>
      </c>
      <c r="P135" s="205">
        <f t="shared" si="1"/>
        <v>0</v>
      </c>
      <c r="Q135" s="205">
        <v>0</v>
      </c>
      <c r="R135" s="205">
        <f t="shared" si="2"/>
        <v>0</v>
      </c>
      <c r="S135" s="205">
        <v>0</v>
      </c>
      <c r="T135" s="206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530</v>
      </c>
      <c r="AT135" s="207" t="s">
        <v>167</v>
      </c>
      <c r="AU135" s="207" t="s">
        <v>94</v>
      </c>
      <c r="AY135" s="17" t="s">
        <v>165</v>
      </c>
      <c r="BE135" s="208">
        <f t="shared" si="4"/>
        <v>0</v>
      </c>
      <c r="BF135" s="208">
        <f t="shared" si="5"/>
        <v>6.76</v>
      </c>
      <c r="BG135" s="208">
        <f t="shared" si="6"/>
        <v>0</v>
      </c>
      <c r="BH135" s="208">
        <f t="shared" si="7"/>
        <v>0</v>
      </c>
      <c r="BI135" s="208">
        <f t="shared" si="8"/>
        <v>0</v>
      </c>
      <c r="BJ135" s="17" t="s">
        <v>94</v>
      </c>
      <c r="BK135" s="208">
        <f t="shared" si="9"/>
        <v>6.76</v>
      </c>
      <c r="BL135" s="17" t="s">
        <v>530</v>
      </c>
      <c r="BM135" s="207" t="s">
        <v>122</v>
      </c>
    </row>
    <row r="136" spans="1:65" s="2" customFormat="1" ht="24.2" customHeight="1">
      <c r="A136" s="31"/>
      <c r="B136" s="32"/>
      <c r="C136" s="243" t="s">
        <v>194</v>
      </c>
      <c r="D136" s="243" t="s">
        <v>615</v>
      </c>
      <c r="E136" s="244" t="s">
        <v>2052</v>
      </c>
      <c r="F136" s="245" t="s">
        <v>2053</v>
      </c>
      <c r="G136" s="246" t="s">
        <v>289</v>
      </c>
      <c r="H136" s="247">
        <v>4</v>
      </c>
      <c r="I136" s="248">
        <v>0.39</v>
      </c>
      <c r="J136" s="248">
        <f t="shared" si="0"/>
        <v>1.56</v>
      </c>
      <c r="K136" s="249"/>
      <c r="L136" s="250"/>
      <c r="M136" s="251" t="s">
        <v>1</v>
      </c>
      <c r="N136" s="252" t="s">
        <v>39</v>
      </c>
      <c r="O136" s="205">
        <v>0</v>
      </c>
      <c r="P136" s="205">
        <f t="shared" si="1"/>
        <v>0</v>
      </c>
      <c r="Q136" s="205">
        <v>0</v>
      </c>
      <c r="R136" s="205">
        <f t="shared" si="2"/>
        <v>0</v>
      </c>
      <c r="S136" s="205">
        <v>0</v>
      </c>
      <c r="T136" s="206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7" t="s">
        <v>1230</v>
      </c>
      <c r="AT136" s="207" t="s">
        <v>615</v>
      </c>
      <c r="AU136" s="207" t="s">
        <v>94</v>
      </c>
      <c r="AY136" s="17" t="s">
        <v>165</v>
      </c>
      <c r="BE136" s="208">
        <f t="shared" si="4"/>
        <v>0</v>
      </c>
      <c r="BF136" s="208">
        <f t="shared" si="5"/>
        <v>1.56</v>
      </c>
      <c r="BG136" s="208">
        <f t="shared" si="6"/>
        <v>0</v>
      </c>
      <c r="BH136" s="208">
        <f t="shared" si="7"/>
        <v>0</v>
      </c>
      <c r="BI136" s="208">
        <f t="shared" si="8"/>
        <v>0</v>
      </c>
      <c r="BJ136" s="17" t="s">
        <v>94</v>
      </c>
      <c r="BK136" s="208">
        <f t="shared" si="9"/>
        <v>1.56</v>
      </c>
      <c r="BL136" s="17" t="s">
        <v>1230</v>
      </c>
      <c r="BM136" s="207" t="s">
        <v>225</v>
      </c>
    </row>
    <row r="137" spans="1:65" s="2" customFormat="1" ht="16.5" customHeight="1">
      <c r="A137" s="31"/>
      <c r="B137" s="32"/>
      <c r="C137" s="196" t="s">
        <v>198</v>
      </c>
      <c r="D137" s="196" t="s">
        <v>167</v>
      </c>
      <c r="E137" s="197" t="s">
        <v>2114</v>
      </c>
      <c r="F137" s="198" t="s">
        <v>2408</v>
      </c>
      <c r="G137" s="199" t="s">
        <v>289</v>
      </c>
      <c r="H137" s="200">
        <v>4</v>
      </c>
      <c r="I137" s="201">
        <v>5.0599999999999996</v>
      </c>
      <c r="J137" s="201">
        <f t="shared" si="0"/>
        <v>20.239999999999998</v>
      </c>
      <c r="K137" s="202"/>
      <c r="L137" s="36"/>
      <c r="M137" s="203" t="s">
        <v>1</v>
      </c>
      <c r="N137" s="204" t="s">
        <v>39</v>
      </c>
      <c r="O137" s="205">
        <v>0</v>
      </c>
      <c r="P137" s="205">
        <f t="shared" si="1"/>
        <v>0</v>
      </c>
      <c r="Q137" s="205">
        <v>0</v>
      </c>
      <c r="R137" s="205">
        <f t="shared" si="2"/>
        <v>0</v>
      </c>
      <c r="S137" s="205">
        <v>0</v>
      </c>
      <c r="T137" s="206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530</v>
      </c>
      <c r="AT137" s="207" t="s">
        <v>167</v>
      </c>
      <c r="AU137" s="207" t="s">
        <v>94</v>
      </c>
      <c r="AY137" s="17" t="s">
        <v>165</v>
      </c>
      <c r="BE137" s="208">
        <f t="shared" si="4"/>
        <v>0</v>
      </c>
      <c r="BF137" s="208">
        <f t="shared" si="5"/>
        <v>20.239999999999998</v>
      </c>
      <c r="BG137" s="208">
        <f t="shared" si="6"/>
        <v>0</v>
      </c>
      <c r="BH137" s="208">
        <f t="shared" si="7"/>
        <v>0</v>
      </c>
      <c r="BI137" s="208">
        <f t="shared" si="8"/>
        <v>0</v>
      </c>
      <c r="BJ137" s="17" t="s">
        <v>94</v>
      </c>
      <c r="BK137" s="208">
        <f t="shared" si="9"/>
        <v>20.239999999999998</v>
      </c>
      <c r="BL137" s="17" t="s">
        <v>530</v>
      </c>
      <c r="BM137" s="207" t="s">
        <v>238</v>
      </c>
    </row>
    <row r="138" spans="1:65" s="2" customFormat="1" ht="16.5" customHeight="1">
      <c r="A138" s="31"/>
      <c r="B138" s="32"/>
      <c r="C138" s="243" t="s">
        <v>202</v>
      </c>
      <c r="D138" s="243" t="s">
        <v>615</v>
      </c>
      <c r="E138" s="244" t="s">
        <v>2090</v>
      </c>
      <c r="F138" s="245" t="s">
        <v>2091</v>
      </c>
      <c r="G138" s="246" t="s">
        <v>289</v>
      </c>
      <c r="H138" s="247">
        <v>4</v>
      </c>
      <c r="I138" s="248">
        <v>18.93</v>
      </c>
      <c r="J138" s="248">
        <f t="shared" si="0"/>
        <v>75.72</v>
      </c>
      <c r="K138" s="249"/>
      <c r="L138" s="250"/>
      <c r="M138" s="251" t="s">
        <v>1</v>
      </c>
      <c r="N138" s="252" t="s">
        <v>39</v>
      </c>
      <c r="O138" s="205">
        <v>0</v>
      </c>
      <c r="P138" s="205">
        <f t="shared" si="1"/>
        <v>0</v>
      </c>
      <c r="Q138" s="205">
        <v>0</v>
      </c>
      <c r="R138" s="205">
        <f t="shared" si="2"/>
        <v>0</v>
      </c>
      <c r="S138" s="205">
        <v>0</v>
      </c>
      <c r="T138" s="206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1230</v>
      </c>
      <c r="AT138" s="207" t="s">
        <v>615</v>
      </c>
      <c r="AU138" s="207" t="s">
        <v>94</v>
      </c>
      <c r="AY138" s="17" t="s">
        <v>165</v>
      </c>
      <c r="BE138" s="208">
        <f t="shared" si="4"/>
        <v>0</v>
      </c>
      <c r="BF138" s="208">
        <f t="shared" si="5"/>
        <v>75.72</v>
      </c>
      <c r="BG138" s="208">
        <f t="shared" si="6"/>
        <v>0</v>
      </c>
      <c r="BH138" s="208">
        <f t="shared" si="7"/>
        <v>0</v>
      </c>
      <c r="BI138" s="208">
        <f t="shared" si="8"/>
        <v>0</v>
      </c>
      <c r="BJ138" s="17" t="s">
        <v>94</v>
      </c>
      <c r="BK138" s="208">
        <f t="shared" si="9"/>
        <v>75.72</v>
      </c>
      <c r="BL138" s="17" t="s">
        <v>1230</v>
      </c>
      <c r="BM138" s="207" t="s">
        <v>257</v>
      </c>
    </row>
    <row r="139" spans="1:65" s="2" customFormat="1" ht="24.2" customHeight="1">
      <c r="A139" s="31"/>
      <c r="B139" s="32"/>
      <c r="C139" s="243" t="s">
        <v>207</v>
      </c>
      <c r="D139" s="243" t="s">
        <v>615</v>
      </c>
      <c r="E139" s="244" t="s">
        <v>2116</v>
      </c>
      <c r="F139" s="245" t="s">
        <v>2409</v>
      </c>
      <c r="G139" s="246" t="s">
        <v>289</v>
      </c>
      <c r="H139" s="247">
        <v>4</v>
      </c>
      <c r="I139" s="248">
        <v>72.22</v>
      </c>
      <c r="J139" s="248">
        <f t="shared" si="0"/>
        <v>288.88</v>
      </c>
      <c r="K139" s="249"/>
      <c r="L139" s="250"/>
      <c r="M139" s="251" t="s">
        <v>1</v>
      </c>
      <c r="N139" s="252" t="s">
        <v>39</v>
      </c>
      <c r="O139" s="205">
        <v>0</v>
      </c>
      <c r="P139" s="205">
        <f t="shared" si="1"/>
        <v>0</v>
      </c>
      <c r="Q139" s="205">
        <v>0</v>
      </c>
      <c r="R139" s="205">
        <f t="shared" si="2"/>
        <v>0</v>
      </c>
      <c r="S139" s="205">
        <v>0</v>
      </c>
      <c r="T139" s="206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1230</v>
      </c>
      <c r="AT139" s="207" t="s">
        <v>615</v>
      </c>
      <c r="AU139" s="207" t="s">
        <v>94</v>
      </c>
      <c r="AY139" s="17" t="s">
        <v>165</v>
      </c>
      <c r="BE139" s="208">
        <f t="shared" si="4"/>
        <v>0</v>
      </c>
      <c r="BF139" s="208">
        <f t="shared" si="5"/>
        <v>288.88</v>
      </c>
      <c r="BG139" s="208">
        <f t="shared" si="6"/>
        <v>0</v>
      </c>
      <c r="BH139" s="208">
        <f t="shared" si="7"/>
        <v>0</v>
      </c>
      <c r="BI139" s="208">
        <f t="shared" si="8"/>
        <v>0</v>
      </c>
      <c r="BJ139" s="17" t="s">
        <v>94</v>
      </c>
      <c r="BK139" s="208">
        <f t="shared" si="9"/>
        <v>288.88</v>
      </c>
      <c r="BL139" s="17" t="s">
        <v>1230</v>
      </c>
      <c r="BM139" s="207" t="s">
        <v>273</v>
      </c>
    </row>
    <row r="140" spans="1:65" s="2" customFormat="1" ht="33" customHeight="1">
      <c r="A140" s="31"/>
      <c r="B140" s="32"/>
      <c r="C140" s="196" t="s">
        <v>122</v>
      </c>
      <c r="D140" s="196" t="s">
        <v>167</v>
      </c>
      <c r="E140" s="197" t="s">
        <v>2410</v>
      </c>
      <c r="F140" s="198" t="s">
        <v>2411</v>
      </c>
      <c r="G140" s="199" t="s">
        <v>220</v>
      </c>
      <c r="H140" s="200">
        <v>30</v>
      </c>
      <c r="I140" s="201">
        <v>7.5</v>
      </c>
      <c r="J140" s="201">
        <f t="shared" si="0"/>
        <v>225</v>
      </c>
      <c r="K140" s="202"/>
      <c r="L140" s="36"/>
      <c r="M140" s="203" t="s">
        <v>1</v>
      </c>
      <c r="N140" s="204" t="s">
        <v>39</v>
      </c>
      <c r="O140" s="205">
        <v>0</v>
      </c>
      <c r="P140" s="205">
        <f t="shared" si="1"/>
        <v>0</v>
      </c>
      <c r="Q140" s="205">
        <v>0</v>
      </c>
      <c r="R140" s="205">
        <f t="shared" si="2"/>
        <v>0</v>
      </c>
      <c r="S140" s="205">
        <v>0</v>
      </c>
      <c r="T140" s="206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530</v>
      </c>
      <c r="AT140" s="207" t="s">
        <v>167</v>
      </c>
      <c r="AU140" s="207" t="s">
        <v>94</v>
      </c>
      <c r="AY140" s="17" t="s">
        <v>165</v>
      </c>
      <c r="BE140" s="208">
        <f t="shared" si="4"/>
        <v>0</v>
      </c>
      <c r="BF140" s="208">
        <f t="shared" si="5"/>
        <v>225</v>
      </c>
      <c r="BG140" s="208">
        <f t="shared" si="6"/>
        <v>0</v>
      </c>
      <c r="BH140" s="208">
        <f t="shared" si="7"/>
        <v>0</v>
      </c>
      <c r="BI140" s="208">
        <f t="shared" si="8"/>
        <v>0</v>
      </c>
      <c r="BJ140" s="17" t="s">
        <v>94</v>
      </c>
      <c r="BK140" s="208">
        <f t="shared" si="9"/>
        <v>225</v>
      </c>
      <c r="BL140" s="17" t="s">
        <v>530</v>
      </c>
      <c r="BM140" s="207" t="s">
        <v>7</v>
      </c>
    </row>
    <row r="141" spans="1:65" s="2" customFormat="1" ht="24.2" customHeight="1">
      <c r="A141" s="31"/>
      <c r="B141" s="32"/>
      <c r="C141" s="243" t="s">
        <v>217</v>
      </c>
      <c r="D141" s="243" t="s">
        <v>615</v>
      </c>
      <c r="E141" s="244" t="s">
        <v>2412</v>
      </c>
      <c r="F141" s="245" t="s">
        <v>2413</v>
      </c>
      <c r="G141" s="246" t="s">
        <v>220</v>
      </c>
      <c r="H141" s="247">
        <v>30</v>
      </c>
      <c r="I141" s="248">
        <v>121.45</v>
      </c>
      <c r="J141" s="248">
        <f t="shared" si="0"/>
        <v>3643.5</v>
      </c>
      <c r="K141" s="249"/>
      <c r="L141" s="250"/>
      <c r="M141" s="251" t="s">
        <v>1</v>
      </c>
      <c r="N141" s="252" t="s">
        <v>39</v>
      </c>
      <c r="O141" s="205">
        <v>0</v>
      </c>
      <c r="P141" s="205">
        <f t="shared" si="1"/>
        <v>0</v>
      </c>
      <c r="Q141" s="205">
        <v>0</v>
      </c>
      <c r="R141" s="205">
        <f t="shared" si="2"/>
        <v>0</v>
      </c>
      <c r="S141" s="205">
        <v>0</v>
      </c>
      <c r="T141" s="206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1230</v>
      </c>
      <c r="AT141" s="207" t="s">
        <v>615</v>
      </c>
      <c r="AU141" s="207" t="s">
        <v>94</v>
      </c>
      <c r="AY141" s="17" t="s">
        <v>165</v>
      </c>
      <c r="BE141" s="208">
        <f t="shared" si="4"/>
        <v>0</v>
      </c>
      <c r="BF141" s="208">
        <f t="shared" si="5"/>
        <v>3643.5</v>
      </c>
      <c r="BG141" s="208">
        <f t="shared" si="6"/>
        <v>0</v>
      </c>
      <c r="BH141" s="208">
        <f t="shared" si="7"/>
        <v>0</v>
      </c>
      <c r="BI141" s="208">
        <f t="shared" si="8"/>
        <v>0</v>
      </c>
      <c r="BJ141" s="17" t="s">
        <v>94</v>
      </c>
      <c r="BK141" s="208">
        <f t="shared" si="9"/>
        <v>3643.5</v>
      </c>
      <c r="BL141" s="17" t="s">
        <v>1230</v>
      </c>
      <c r="BM141" s="207" t="s">
        <v>297</v>
      </c>
    </row>
    <row r="142" spans="1:65" s="2" customFormat="1" ht="16.5" customHeight="1">
      <c r="A142" s="31"/>
      <c r="B142" s="32"/>
      <c r="C142" s="196" t="s">
        <v>225</v>
      </c>
      <c r="D142" s="196" t="s">
        <v>167</v>
      </c>
      <c r="E142" s="197" t="s">
        <v>2414</v>
      </c>
      <c r="F142" s="198" t="s">
        <v>2415</v>
      </c>
      <c r="G142" s="199" t="s">
        <v>289</v>
      </c>
      <c r="H142" s="200">
        <v>1</v>
      </c>
      <c r="I142" s="201">
        <v>19.79</v>
      </c>
      <c r="J142" s="201">
        <f t="shared" si="0"/>
        <v>19.79</v>
      </c>
      <c r="K142" s="202"/>
      <c r="L142" s="36"/>
      <c r="M142" s="203" t="s">
        <v>1</v>
      </c>
      <c r="N142" s="204" t="s">
        <v>39</v>
      </c>
      <c r="O142" s="205">
        <v>0</v>
      </c>
      <c r="P142" s="205">
        <f t="shared" si="1"/>
        <v>0</v>
      </c>
      <c r="Q142" s="205">
        <v>0</v>
      </c>
      <c r="R142" s="205">
        <f t="shared" si="2"/>
        <v>0</v>
      </c>
      <c r="S142" s="205">
        <v>0</v>
      </c>
      <c r="T142" s="206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530</v>
      </c>
      <c r="AT142" s="207" t="s">
        <v>167</v>
      </c>
      <c r="AU142" s="207" t="s">
        <v>94</v>
      </c>
      <c r="AY142" s="17" t="s">
        <v>165</v>
      </c>
      <c r="BE142" s="208">
        <f t="shared" si="4"/>
        <v>0</v>
      </c>
      <c r="BF142" s="208">
        <f t="shared" si="5"/>
        <v>19.79</v>
      </c>
      <c r="BG142" s="208">
        <f t="shared" si="6"/>
        <v>0</v>
      </c>
      <c r="BH142" s="208">
        <f t="shared" si="7"/>
        <v>0</v>
      </c>
      <c r="BI142" s="208">
        <f t="shared" si="8"/>
        <v>0</v>
      </c>
      <c r="BJ142" s="17" t="s">
        <v>94</v>
      </c>
      <c r="BK142" s="208">
        <f t="shared" si="9"/>
        <v>19.79</v>
      </c>
      <c r="BL142" s="17" t="s">
        <v>530</v>
      </c>
      <c r="BM142" s="207" t="s">
        <v>309</v>
      </c>
    </row>
    <row r="143" spans="1:65" s="2" customFormat="1" ht="24.2" customHeight="1">
      <c r="A143" s="31"/>
      <c r="B143" s="32"/>
      <c r="C143" s="243" t="s">
        <v>231</v>
      </c>
      <c r="D143" s="243" t="s">
        <v>615</v>
      </c>
      <c r="E143" s="244" t="s">
        <v>2416</v>
      </c>
      <c r="F143" s="245" t="s">
        <v>2417</v>
      </c>
      <c r="G143" s="246" t="s">
        <v>289</v>
      </c>
      <c r="H143" s="247">
        <v>1</v>
      </c>
      <c r="I143" s="248">
        <v>22.12</v>
      </c>
      <c r="J143" s="248">
        <f t="shared" si="0"/>
        <v>22.12</v>
      </c>
      <c r="K143" s="249"/>
      <c r="L143" s="250"/>
      <c r="M143" s="251" t="s">
        <v>1</v>
      </c>
      <c r="N143" s="252" t="s">
        <v>39</v>
      </c>
      <c r="O143" s="205">
        <v>0</v>
      </c>
      <c r="P143" s="205">
        <f t="shared" si="1"/>
        <v>0</v>
      </c>
      <c r="Q143" s="205">
        <v>0</v>
      </c>
      <c r="R143" s="205">
        <f t="shared" si="2"/>
        <v>0</v>
      </c>
      <c r="S143" s="205">
        <v>0</v>
      </c>
      <c r="T143" s="206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1230</v>
      </c>
      <c r="AT143" s="207" t="s">
        <v>615</v>
      </c>
      <c r="AU143" s="207" t="s">
        <v>94</v>
      </c>
      <c r="AY143" s="17" t="s">
        <v>165</v>
      </c>
      <c r="BE143" s="208">
        <f t="shared" si="4"/>
        <v>0</v>
      </c>
      <c r="BF143" s="208">
        <f t="shared" si="5"/>
        <v>22.12</v>
      </c>
      <c r="BG143" s="208">
        <f t="shared" si="6"/>
        <v>0</v>
      </c>
      <c r="BH143" s="208">
        <f t="shared" si="7"/>
        <v>0</v>
      </c>
      <c r="BI143" s="208">
        <f t="shared" si="8"/>
        <v>0</v>
      </c>
      <c r="BJ143" s="17" t="s">
        <v>94</v>
      </c>
      <c r="BK143" s="208">
        <f t="shared" si="9"/>
        <v>22.12</v>
      </c>
      <c r="BL143" s="17" t="s">
        <v>1230</v>
      </c>
      <c r="BM143" s="207" t="s">
        <v>322</v>
      </c>
    </row>
    <row r="144" spans="1:65" s="2" customFormat="1" ht="24.2" customHeight="1">
      <c r="A144" s="31"/>
      <c r="B144" s="32"/>
      <c r="C144" s="243" t="s">
        <v>238</v>
      </c>
      <c r="D144" s="243" t="s">
        <v>615</v>
      </c>
      <c r="E144" s="244" t="s">
        <v>2418</v>
      </c>
      <c r="F144" s="245" t="s">
        <v>2419</v>
      </c>
      <c r="G144" s="246" t="s">
        <v>289</v>
      </c>
      <c r="H144" s="247">
        <v>4</v>
      </c>
      <c r="I144" s="248">
        <v>3.9</v>
      </c>
      <c r="J144" s="248">
        <f t="shared" si="0"/>
        <v>15.6</v>
      </c>
      <c r="K144" s="249"/>
      <c r="L144" s="250"/>
      <c r="M144" s="251" t="s">
        <v>1</v>
      </c>
      <c r="N144" s="252" t="s">
        <v>39</v>
      </c>
      <c r="O144" s="205">
        <v>0</v>
      </c>
      <c r="P144" s="205">
        <f t="shared" si="1"/>
        <v>0</v>
      </c>
      <c r="Q144" s="205">
        <v>0</v>
      </c>
      <c r="R144" s="205">
        <f t="shared" si="2"/>
        <v>0</v>
      </c>
      <c r="S144" s="205">
        <v>0</v>
      </c>
      <c r="T144" s="206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1230</v>
      </c>
      <c r="AT144" s="207" t="s">
        <v>615</v>
      </c>
      <c r="AU144" s="207" t="s">
        <v>94</v>
      </c>
      <c r="AY144" s="17" t="s">
        <v>165</v>
      </c>
      <c r="BE144" s="208">
        <f t="shared" si="4"/>
        <v>0</v>
      </c>
      <c r="BF144" s="208">
        <f t="shared" si="5"/>
        <v>15.6</v>
      </c>
      <c r="BG144" s="208">
        <f t="shared" si="6"/>
        <v>0</v>
      </c>
      <c r="BH144" s="208">
        <f t="shared" si="7"/>
        <v>0</v>
      </c>
      <c r="BI144" s="208">
        <f t="shared" si="8"/>
        <v>0</v>
      </c>
      <c r="BJ144" s="17" t="s">
        <v>94</v>
      </c>
      <c r="BK144" s="208">
        <f t="shared" si="9"/>
        <v>15.6</v>
      </c>
      <c r="BL144" s="17" t="s">
        <v>1230</v>
      </c>
      <c r="BM144" s="207" t="s">
        <v>330</v>
      </c>
    </row>
    <row r="145" spans="1:65" s="2" customFormat="1" ht="24.2" customHeight="1">
      <c r="A145" s="31"/>
      <c r="B145" s="32"/>
      <c r="C145" s="243" t="s">
        <v>244</v>
      </c>
      <c r="D145" s="243" t="s">
        <v>615</v>
      </c>
      <c r="E145" s="244" t="s">
        <v>2420</v>
      </c>
      <c r="F145" s="245" t="s">
        <v>2421</v>
      </c>
      <c r="G145" s="246" t="s">
        <v>289</v>
      </c>
      <c r="H145" s="247">
        <v>4</v>
      </c>
      <c r="I145" s="248">
        <v>40.200000000000003</v>
      </c>
      <c r="J145" s="248">
        <f t="shared" si="0"/>
        <v>160.80000000000001</v>
      </c>
      <c r="K145" s="249"/>
      <c r="L145" s="250"/>
      <c r="M145" s="251" t="s">
        <v>1</v>
      </c>
      <c r="N145" s="252" t="s">
        <v>39</v>
      </c>
      <c r="O145" s="205">
        <v>0</v>
      </c>
      <c r="P145" s="205">
        <f t="shared" si="1"/>
        <v>0</v>
      </c>
      <c r="Q145" s="205">
        <v>0</v>
      </c>
      <c r="R145" s="205">
        <f t="shared" si="2"/>
        <v>0</v>
      </c>
      <c r="S145" s="205">
        <v>0</v>
      </c>
      <c r="T145" s="206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1230</v>
      </c>
      <c r="AT145" s="207" t="s">
        <v>615</v>
      </c>
      <c r="AU145" s="207" t="s">
        <v>94</v>
      </c>
      <c r="AY145" s="17" t="s">
        <v>165</v>
      </c>
      <c r="BE145" s="208">
        <f t="shared" si="4"/>
        <v>0</v>
      </c>
      <c r="BF145" s="208">
        <f t="shared" si="5"/>
        <v>160.80000000000001</v>
      </c>
      <c r="BG145" s="208">
        <f t="shared" si="6"/>
        <v>0</v>
      </c>
      <c r="BH145" s="208">
        <f t="shared" si="7"/>
        <v>0</v>
      </c>
      <c r="BI145" s="208">
        <f t="shared" si="8"/>
        <v>0</v>
      </c>
      <c r="BJ145" s="17" t="s">
        <v>94</v>
      </c>
      <c r="BK145" s="208">
        <f t="shared" si="9"/>
        <v>160.80000000000001</v>
      </c>
      <c r="BL145" s="17" t="s">
        <v>1230</v>
      </c>
      <c r="BM145" s="207" t="s">
        <v>345</v>
      </c>
    </row>
    <row r="146" spans="1:65" s="2" customFormat="1" ht="16.5" customHeight="1">
      <c r="A146" s="31"/>
      <c r="B146" s="32"/>
      <c r="C146" s="196" t="s">
        <v>257</v>
      </c>
      <c r="D146" s="196" t="s">
        <v>167</v>
      </c>
      <c r="E146" s="197" t="s">
        <v>2422</v>
      </c>
      <c r="F146" s="198" t="s">
        <v>2423</v>
      </c>
      <c r="G146" s="199" t="s">
        <v>289</v>
      </c>
      <c r="H146" s="200">
        <v>1</v>
      </c>
      <c r="I146" s="201">
        <v>57.9</v>
      </c>
      <c r="J146" s="201">
        <f t="shared" si="0"/>
        <v>57.9</v>
      </c>
      <c r="K146" s="202"/>
      <c r="L146" s="36"/>
      <c r="M146" s="203" t="s">
        <v>1</v>
      </c>
      <c r="N146" s="204" t="s">
        <v>39</v>
      </c>
      <c r="O146" s="205">
        <v>0</v>
      </c>
      <c r="P146" s="205">
        <f t="shared" si="1"/>
        <v>0</v>
      </c>
      <c r="Q146" s="205">
        <v>0</v>
      </c>
      <c r="R146" s="205">
        <f t="shared" si="2"/>
        <v>0</v>
      </c>
      <c r="S146" s="205">
        <v>0</v>
      </c>
      <c r="T146" s="206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530</v>
      </c>
      <c r="AT146" s="207" t="s">
        <v>167</v>
      </c>
      <c r="AU146" s="207" t="s">
        <v>94</v>
      </c>
      <c r="AY146" s="17" t="s">
        <v>165</v>
      </c>
      <c r="BE146" s="208">
        <f t="shared" si="4"/>
        <v>0</v>
      </c>
      <c r="BF146" s="208">
        <f t="shared" si="5"/>
        <v>57.9</v>
      </c>
      <c r="BG146" s="208">
        <f t="shared" si="6"/>
        <v>0</v>
      </c>
      <c r="BH146" s="208">
        <f t="shared" si="7"/>
        <v>0</v>
      </c>
      <c r="BI146" s="208">
        <f t="shared" si="8"/>
        <v>0</v>
      </c>
      <c r="BJ146" s="17" t="s">
        <v>94</v>
      </c>
      <c r="BK146" s="208">
        <f t="shared" si="9"/>
        <v>57.9</v>
      </c>
      <c r="BL146" s="17" t="s">
        <v>530</v>
      </c>
      <c r="BM146" s="207" t="s">
        <v>358</v>
      </c>
    </row>
    <row r="147" spans="1:65" s="2" customFormat="1" ht="24.2" customHeight="1">
      <c r="A147" s="31"/>
      <c r="B147" s="32"/>
      <c r="C147" s="243" t="s">
        <v>267</v>
      </c>
      <c r="D147" s="243" t="s">
        <v>615</v>
      </c>
      <c r="E147" s="244" t="s">
        <v>2424</v>
      </c>
      <c r="F147" s="245" t="s">
        <v>2425</v>
      </c>
      <c r="G147" s="246" t="s">
        <v>289</v>
      </c>
      <c r="H147" s="247">
        <v>1</v>
      </c>
      <c r="I147" s="248">
        <v>56.2</v>
      </c>
      <c r="J147" s="248">
        <f t="shared" si="0"/>
        <v>56.2</v>
      </c>
      <c r="K147" s="249"/>
      <c r="L147" s="250"/>
      <c r="M147" s="251" t="s">
        <v>1</v>
      </c>
      <c r="N147" s="252" t="s">
        <v>39</v>
      </c>
      <c r="O147" s="205">
        <v>0</v>
      </c>
      <c r="P147" s="205">
        <f t="shared" si="1"/>
        <v>0</v>
      </c>
      <c r="Q147" s="205">
        <v>0</v>
      </c>
      <c r="R147" s="205">
        <f t="shared" si="2"/>
        <v>0</v>
      </c>
      <c r="S147" s="205">
        <v>0</v>
      </c>
      <c r="T147" s="206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1230</v>
      </c>
      <c r="AT147" s="207" t="s">
        <v>615</v>
      </c>
      <c r="AU147" s="207" t="s">
        <v>94</v>
      </c>
      <c r="AY147" s="17" t="s">
        <v>165</v>
      </c>
      <c r="BE147" s="208">
        <f t="shared" si="4"/>
        <v>0</v>
      </c>
      <c r="BF147" s="208">
        <f t="shared" si="5"/>
        <v>56.2</v>
      </c>
      <c r="BG147" s="208">
        <f t="shared" si="6"/>
        <v>0</v>
      </c>
      <c r="BH147" s="208">
        <f t="shared" si="7"/>
        <v>0</v>
      </c>
      <c r="BI147" s="208">
        <f t="shared" si="8"/>
        <v>0</v>
      </c>
      <c r="BJ147" s="17" t="s">
        <v>94</v>
      </c>
      <c r="BK147" s="208">
        <f t="shared" si="9"/>
        <v>56.2</v>
      </c>
      <c r="BL147" s="17" t="s">
        <v>1230</v>
      </c>
      <c r="BM147" s="207" t="s">
        <v>368</v>
      </c>
    </row>
    <row r="148" spans="1:65" s="2" customFormat="1" ht="16.5" customHeight="1">
      <c r="A148" s="31"/>
      <c r="B148" s="32"/>
      <c r="C148" s="196" t="s">
        <v>273</v>
      </c>
      <c r="D148" s="196" t="s">
        <v>167</v>
      </c>
      <c r="E148" s="197" t="s">
        <v>2426</v>
      </c>
      <c r="F148" s="198" t="s">
        <v>2427</v>
      </c>
      <c r="G148" s="199" t="s">
        <v>289</v>
      </c>
      <c r="H148" s="200">
        <v>1</v>
      </c>
      <c r="I148" s="201">
        <v>255.92</v>
      </c>
      <c r="J148" s="201">
        <f t="shared" si="0"/>
        <v>255.92</v>
      </c>
      <c r="K148" s="202"/>
      <c r="L148" s="36"/>
      <c r="M148" s="203" t="s">
        <v>1</v>
      </c>
      <c r="N148" s="204" t="s">
        <v>39</v>
      </c>
      <c r="O148" s="205">
        <v>0</v>
      </c>
      <c r="P148" s="205">
        <f t="shared" si="1"/>
        <v>0</v>
      </c>
      <c r="Q148" s="205">
        <v>0</v>
      </c>
      <c r="R148" s="205">
        <f t="shared" si="2"/>
        <v>0</v>
      </c>
      <c r="S148" s="205">
        <v>0</v>
      </c>
      <c r="T148" s="206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530</v>
      </c>
      <c r="AT148" s="207" t="s">
        <v>167</v>
      </c>
      <c r="AU148" s="207" t="s">
        <v>94</v>
      </c>
      <c r="AY148" s="17" t="s">
        <v>165</v>
      </c>
      <c r="BE148" s="208">
        <f t="shared" si="4"/>
        <v>0</v>
      </c>
      <c r="BF148" s="208">
        <f t="shared" si="5"/>
        <v>255.92</v>
      </c>
      <c r="BG148" s="208">
        <f t="shared" si="6"/>
        <v>0</v>
      </c>
      <c r="BH148" s="208">
        <f t="shared" si="7"/>
        <v>0</v>
      </c>
      <c r="BI148" s="208">
        <f t="shared" si="8"/>
        <v>0</v>
      </c>
      <c r="BJ148" s="17" t="s">
        <v>94</v>
      </c>
      <c r="BK148" s="208">
        <f t="shared" si="9"/>
        <v>255.92</v>
      </c>
      <c r="BL148" s="17" t="s">
        <v>530</v>
      </c>
      <c r="BM148" s="207" t="s">
        <v>377</v>
      </c>
    </row>
    <row r="149" spans="1:65" s="2" customFormat="1" ht="24.2" customHeight="1">
      <c r="A149" s="31"/>
      <c r="B149" s="32"/>
      <c r="C149" s="243" t="s">
        <v>281</v>
      </c>
      <c r="D149" s="243" t="s">
        <v>615</v>
      </c>
      <c r="E149" s="244" t="s">
        <v>2428</v>
      </c>
      <c r="F149" s="245" t="s">
        <v>2429</v>
      </c>
      <c r="G149" s="246" t="s">
        <v>289</v>
      </c>
      <c r="H149" s="247">
        <v>1</v>
      </c>
      <c r="I149" s="248">
        <v>110.14</v>
      </c>
      <c r="J149" s="248">
        <f t="shared" si="0"/>
        <v>110.14</v>
      </c>
      <c r="K149" s="249"/>
      <c r="L149" s="250"/>
      <c r="M149" s="251" t="s">
        <v>1</v>
      </c>
      <c r="N149" s="252" t="s">
        <v>39</v>
      </c>
      <c r="O149" s="205">
        <v>0</v>
      </c>
      <c r="P149" s="205">
        <f t="shared" si="1"/>
        <v>0</v>
      </c>
      <c r="Q149" s="205">
        <v>0</v>
      </c>
      <c r="R149" s="205">
        <f t="shared" si="2"/>
        <v>0</v>
      </c>
      <c r="S149" s="205">
        <v>0</v>
      </c>
      <c r="T149" s="206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1230</v>
      </c>
      <c r="AT149" s="207" t="s">
        <v>615</v>
      </c>
      <c r="AU149" s="207" t="s">
        <v>94</v>
      </c>
      <c r="AY149" s="17" t="s">
        <v>165</v>
      </c>
      <c r="BE149" s="208">
        <f t="shared" si="4"/>
        <v>0</v>
      </c>
      <c r="BF149" s="208">
        <f t="shared" si="5"/>
        <v>110.14</v>
      </c>
      <c r="BG149" s="208">
        <f t="shared" si="6"/>
        <v>0</v>
      </c>
      <c r="BH149" s="208">
        <f t="shared" si="7"/>
        <v>0</v>
      </c>
      <c r="BI149" s="208">
        <f t="shared" si="8"/>
        <v>0</v>
      </c>
      <c r="BJ149" s="17" t="s">
        <v>94</v>
      </c>
      <c r="BK149" s="208">
        <f t="shared" si="9"/>
        <v>110.14</v>
      </c>
      <c r="BL149" s="17" t="s">
        <v>1230</v>
      </c>
      <c r="BM149" s="207" t="s">
        <v>386</v>
      </c>
    </row>
    <row r="150" spans="1:65" s="2" customFormat="1" ht="24.2" customHeight="1">
      <c r="A150" s="31"/>
      <c r="B150" s="32"/>
      <c r="C150" s="243" t="s">
        <v>7</v>
      </c>
      <c r="D150" s="243" t="s">
        <v>615</v>
      </c>
      <c r="E150" s="244" t="s">
        <v>2430</v>
      </c>
      <c r="F150" s="245" t="s">
        <v>2431</v>
      </c>
      <c r="G150" s="246" t="s">
        <v>289</v>
      </c>
      <c r="H150" s="247">
        <v>1</v>
      </c>
      <c r="I150" s="248">
        <v>111.63</v>
      </c>
      <c r="J150" s="248">
        <f t="shared" si="0"/>
        <v>111.63</v>
      </c>
      <c r="K150" s="249"/>
      <c r="L150" s="250"/>
      <c r="M150" s="251" t="s">
        <v>1</v>
      </c>
      <c r="N150" s="252" t="s">
        <v>39</v>
      </c>
      <c r="O150" s="205">
        <v>0</v>
      </c>
      <c r="P150" s="205">
        <f t="shared" si="1"/>
        <v>0</v>
      </c>
      <c r="Q150" s="205">
        <v>0</v>
      </c>
      <c r="R150" s="205">
        <f t="shared" si="2"/>
        <v>0</v>
      </c>
      <c r="S150" s="205">
        <v>0</v>
      </c>
      <c r="T150" s="20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1230</v>
      </c>
      <c r="AT150" s="207" t="s">
        <v>615</v>
      </c>
      <c r="AU150" s="207" t="s">
        <v>94</v>
      </c>
      <c r="AY150" s="17" t="s">
        <v>165</v>
      </c>
      <c r="BE150" s="208">
        <f t="shared" si="4"/>
        <v>0</v>
      </c>
      <c r="BF150" s="208">
        <f t="shared" si="5"/>
        <v>111.63</v>
      </c>
      <c r="BG150" s="208">
        <f t="shared" si="6"/>
        <v>0</v>
      </c>
      <c r="BH150" s="208">
        <f t="shared" si="7"/>
        <v>0</v>
      </c>
      <c r="BI150" s="208">
        <f t="shared" si="8"/>
        <v>0</v>
      </c>
      <c r="BJ150" s="17" t="s">
        <v>94</v>
      </c>
      <c r="BK150" s="208">
        <f t="shared" si="9"/>
        <v>111.63</v>
      </c>
      <c r="BL150" s="17" t="s">
        <v>1230</v>
      </c>
      <c r="BM150" s="207" t="s">
        <v>394</v>
      </c>
    </row>
    <row r="151" spans="1:65" s="2" customFormat="1" ht="24.2" customHeight="1">
      <c r="A151" s="31"/>
      <c r="B151" s="32"/>
      <c r="C151" s="243" t="s">
        <v>293</v>
      </c>
      <c r="D151" s="243" t="s">
        <v>615</v>
      </c>
      <c r="E151" s="244" t="s">
        <v>2432</v>
      </c>
      <c r="F151" s="245" t="s">
        <v>2433</v>
      </c>
      <c r="G151" s="246" t="s">
        <v>289</v>
      </c>
      <c r="H151" s="247">
        <v>1</v>
      </c>
      <c r="I151" s="248">
        <v>27</v>
      </c>
      <c r="J151" s="248">
        <f t="shared" si="0"/>
        <v>27</v>
      </c>
      <c r="K151" s="249"/>
      <c r="L151" s="250"/>
      <c r="M151" s="251" t="s">
        <v>1</v>
      </c>
      <c r="N151" s="252" t="s">
        <v>39</v>
      </c>
      <c r="O151" s="205">
        <v>0</v>
      </c>
      <c r="P151" s="205">
        <f t="shared" si="1"/>
        <v>0</v>
      </c>
      <c r="Q151" s="205">
        <v>0</v>
      </c>
      <c r="R151" s="205">
        <f t="shared" si="2"/>
        <v>0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1230</v>
      </c>
      <c r="AT151" s="207" t="s">
        <v>615</v>
      </c>
      <c r="AU151" s="207" t="s">
        <v>94</v>
      </c>
      <c r="AY151" s="17" t="s">
        <v>165</v>
      </c>
      <c r="BE151" s="208">
        <f t="shared" si="4"/>
        <v>0</v>
      </c>
      <c r="BF151" s="208">
        <f t="shared" si="5"/>
        <v>27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27</v>
      </c>
      <c r="BL151" s="17" t="s">
        <v>1230</v>
      </c>
      <c r="BM151" s="207" t="s">
        <v>406</v>
      </c>
    </row>
    <row r="152" spans="1:65" s="2" customFormat="1" ht="24.2" customHeight="1">
      <c r="A152" s="31"/>
      <c r="B152" s="32"/>
      <c r="C152" s="243" t="s">
        <v>297</v>
      </c>
      <c r="D152" s="243" t="s">
        <v>615</v>
      </c>
      <c r="E152" s="244" t="s">
        <v>2434</v>
      </c>
      <c r="F152" s="245" t="s">
        <v>2435</v>
      </c>
      <c r="G152" s="246" t="s">
        <v>289</v>
      </c>
      <c r="H152" s="247">
        <v>1</v>
      </c>
      <c r="I152" s="248">
        <v>41.32</v>
      </c>
      <c r="J152" s="248">
        <f t="shared" si="0"/>
        <v>41.32</v>
      </c>
      <c r="K152" s="249"/>
      <c r="L152" s="250"/>
      <c r="M152" s="251" t="s">
        <v>1</v>
      </c>
      <c r="N152" s="252" t="s">
        <v>39</v>
      </c>
      <c r="O152" s="205">
        <v>0</v>
      </c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1230</v>
      </c>
      <c r="AT152" s="207" t="s">
        <v>615</v>
      </c>
      <c r="AU152" s="207" t="s">
        <v>94</v>
      </c>
      <c r="AY152" s="17" t="s">
        <v>165</v>
      </c>
      <c r="BE152" s="208">
        <f t="shared" si="4"/>
        <v>0</v>
      </c>
      <c r="BF152" s="208">
        <f t="shared" si="5"/>
        <v>41.32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41.32</v>
      </c>
      <c r="BL152" s="17" t="s">
        <v>1230</v>
      </c>
      <c r="BM152" s="207" t="s">
        <v>422</v>
      </c>
    </row>
    <row r="153" spans="1:65" s="2" customFormat="1" ht="24.2" customHeight="1">
      <c r="A153" s="31"/>
      <c r="B153" s="32"/>
      <c r="C153" s="243" t="s">
        <v>304</v>
      </c>
      <c r="D153" s="243" t="s">
        <v>615</v>
      </c>
      <c r="E153" s="244" t="s">
        <v>2436</v>
      </c>
      <c r="F153" s="245" t="s">
        <v>2437</v>
      </c>
      <c r="G153" s="246" t="s">
        <v>289</v>
      </c>
      <c r="H153" s="247">
        <v>1</v>
      </c>
      <c r="I153" s="248">
        <v>12.41</v>
      </c>
      <c r="J153" s="248">
        <f t="shared" si="0"/>
        <v>12.41</v>
      </c>
      <c r="K153" s="249"/>
      <c r="L153" s="250"/>
      <c r="M153" s="251" t="s">
        <v>1</v>
      </c>
      <c r="N153" s="252" t="s">
        <v>39</v>
      </c>
      <c r="O153" s="205">
        <v>0</v>
      </c>
      <c r="P153" s="205">
        <f t="shared" si="1"/>
        <v>0</v>
      </c>
      <c r="Q153" s="205">
        <v>0</v>
      </c>
      <c r="R153" s="205">
        <f t="shared" si="2"/>
        <v>0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1230</v>
      </c>
      <c r="AT153" s="207" t="s">
        <v>615</v>
      </c>
      <c r="AU153" s="207" t="s">
        <v>94</v>
      </c>
      <c r="AY153" s="17" t="s">
        <v>165</v>
      </c>
      <c r="BE153" s="208">
        <f t="shared" si="4"/>
        <v>0</v>
      </c>
      <c r="BF153" s="208">
        <f t="shared" si="5"/>
        <v>12.41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12.41</v>
      </c>
      <c r="BL153" s="17" t="s">
        <v>1230</v>
      </c>
      <c r="BM153" s="207" t="s">
        <v>432</v>
      </c>
    </row>
    <row r="154" spans="1:65" s="2" customFormat="1" ht="24.2" customHeight="1">
      <c r="A154" s="31"/>
      <c r="B154" s="32"/>
      <c r="C154" s="243" t="s">
        <v>309</v>
      </c>
      <c r="D154" s="243" t="s">
        <v>615</v>
      </c>
      <c r="E154" s="244" t="s">
        <v>2438</v>
      </c>
      <c r="F154" s="245" t="s">
        <v>2439</v>
      </c>
      <c r="G154" s="246" t="s">
        <v>289</v>
      </c>
      <c r="H154" s="247">
        <v>1</v>
      </c>
      <c r="I154" s="248">
        <v>16.62</v>
      </c>
      <c r="J154" s="248">
        <f t="shared" si="0"/>
        <v>16.62</v>
      </c>
      <c r="K154" s="249"/>
      <c r="L154" s="250"/>
      <c r="M154" s="251" t="s">
        <v>1</v>
      </c>
      <c r="N154" s="252" t="s">
        <v>39</v>
      </c>
      <c r="O154" s="205">
        <v>0</v>
      </c>
      <c r="P154" s="205">
        <f t="shared" si="1"/>
        <v>0</v>
      </c>
      <c r="Q154" s="205">
        <v>0</v>
      </c>
      <c r="R154" s="205">
        <f t="shared" si="2"/>
        <v>0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1230</v>
      </c>
      <c r="AT154" s="207" t="s">
        <v>615</v>
      </c>
      <c r="AU154" s="207" t="s">
        <v>94</v>
      </c>
      <c r="AY154" s="17" t="s">
        <v>165</v>
      </c>
      <c r="BE154" s="208">
        <f t="shared" si="4"/>
        <v>0</v>
      </c>
      <c r="BF154" s="208">
        <f t="shared" si="5"/>
        <v>16.62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16.62</v>
      </c>
      <c r="BL154" s="17" t="s">
        <v>1230</v>
      </c>
      <c r="BM154" s="207" t="s">
        <v>442</v>
      </c>
    </row>
    <row r="155" spans="1:65" s="2" customFormat="1" ht="24.2" customHeight="1">
      <c r="A155" s="31"/>
      <c r="B155" s="32"/>
      <c r="C155" s="243" t="s">
        <v>317</v>
      </c>
      <c r="D155" s="243" t="s">
        <v>615</v>
      </c>
      <c r="E155" s="244" t="s">
        <v>2440</v>
      </c>
      <c r="F155" s="245" t="s">
        <v>2441</v>
      </c>
      <c r="G155" s="246" t="s">
        <v>289</v>
      </c>
      <c r="H155" s="247">
        <v>1</v>
      </c>
      <c r="I155" s="248">
        <v>51.49</v>
      </c>
      <c r="J155" s="248">
        <f t="shared" si="0"/>
        <v>51.49</v>
      </c>
      <c r="K155" s="249"/>
      <c r="L155" s="250"/>
      <c r="M155" s="251" t="s">
        <v>1</v>
      </c>
      <c r="N155" s="252" t="s">
        <v>39</v>
      </c>
      <c r="O155" s="205">
        <v>0</v>
      </c>
      <c r="P155" s="205">
        <f t="shared" si="1"/>
        <v>0</v>
      </c>
      <c r="Q155" s="205">
        <v>0</v>
      </c>
      <c r="R155" s="205">
        <f t="shared" si="2"/>
        <v>0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1230</v>
      </c>
      <c r="AT155" s="207" t="s">
        <v>615</v>
      </c>
      <c r="AU155" s="207" t="s">
        <v>94</v>
      </c>
      <c r="AY155" s="17" t="s">
        <v>165</v>
      </c>
      <c r="BE155" s="208">
        <f t="shared" si="4"/>
        <v>0</v>
      </c>
      <c r="BF155" s="208">
        <f t="shared" si="5"/>
        <v>51.49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51.49</v>
      </c>
      <c r="BL155" s="17" t="s">
        <v>1230</v>
      </c>
      <c r="BM155" s="207" t="s">
        <v>452</v>
      </c>
    </row>
    <row r="156" spans="1:65" s="2" customFormat="1" ht="24.2" customHeight="1">
      <c r="A156" s="31"/>
      <c r="B156" s="32"/>
      <c r="C156" s="243" t="s">
        <v>322</v>
      </c>
      <c r="D156" s="243" t="s">
        <v>615</v>
      </c>
      <c r="E156" s="244" t="s">
        <v>2442</v>
      </c>
      <c r="F156" s="245" t="s">
        <v>2443</v>
      </c>
      <c r="G156" s="246" t="s">
        <v>289</v>
      </c>
      <c r="H156" s="247">
        <v>1</v>
      </c>
      <c r="I156" s="248">
        <v>26.15</v>
      </c>
      <c r="J156" s="248">
        <f t="shared" si="0"/>
        <v>26.15</v>
      </c>
      <c r="K156" s="249"/>
      <c r="L156" s="250"/>
      <c r="M156" s="251" t="s">
        <v>1</v>
      </c>
      <c r="N156" s="252" t="s">
        <v>39</v>
      </c>
      <c r="O156" s="205">
        <v>0</v>
      </c>
      <c r="P156" s="205">
        <f t="shared" si="1"/>
        <v>0</v>
      </c>
      <c r="Q156" s="205">
        <v>0</v>
      </c>
      <c r="R156" s="205">
        <f t="shared" si="2"/>
        <v>0</v>
      </c>
      <c r="S156" s="205">
        <v>0</v>
      </c>
      <c r="T156" s="20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1230</v>
      </c>
      <c r="AT156" s="207" t="s">
        <v>615</v>
      </c>
      <c r="AU156" s="207" t="s">
        <v>94</v>
      </c>
      <c r="AY156" s="17" t="s">
        <v>165</v>
      </c>
      <c r="BE156" s="208">
        <f t="shared" si="4"/>
        <v>0</v>
      </c>
      <c r="BF156" s="208">
        <f t="shared" si="5"/>
        <v>26.15</v>
      </c>
      <c r="BG156" s="208">
        <f t="shared" si="6"/>
        <v>0</v>
      </c>
      <c r="BH156" s="208">
        <f t="shared" si="7"/>
        <v>0</v>
      </c>
      <c r="BI156" s="208">
        <f t="shared" si="8"/>
        <v>0</v>
      </c>
      <c r="BJ156" s="17" t="s">
        <v>94</v>
      </c>
      <c r="BK156" s="208">
        <f t="shared" si="9"/>
        <v>26.15</v>
      </c>
      <c r="BL156" s="17" t="s">
        <v>1230</v>
      </c>
      <c r="BM156" s="207" t="s">
        <v>463</v>
      </c>
    </row>
    <row r="157" spans="1:65" s="2" customFormat="1" ht="24.2" customHeight="1">
      <c r="A157" s="31"/>
      <c r="B157" s="32"/>
      <c r="C157" s="243" t="s">
        <v>326</v>
      </c>
      <c r="D157" s="243" t="s">
        <v>615</v>
      </c>
      <c r="E157" s="244" t="s">
        <v>2444</v>
      </c>
      <c r="F157" s="245" t="s">
        <v>2445</v>
      </c>
      <c r="G157" s="246" t="s">
        <v>289</v>
      </c>
      <c r="H157" s="247">
        <v>3</v>
      </c>
      <c r="I157" s="248">
        <v>19.66</v>
      </c>
      <c r="J157" s="248">
        <f t="shared" si="0"/>
        <v>58.98</v>
      </c>
      <c r="K157" s="249"/>
      <c r="L157" s="250"/>
      <c r="M157" s="251" t="s">
        <v>1</v>
      </c>
      <c r="N157" s="252" t="s">
        <v>39</v>
      </c>
      <c r="O157" s="205">
        <v>0</v>
      </c>
      <c r="P157" s="205">
        <f t="shared" si="1"/>
        <v>0</v>
      </c>
      <c r="Q157" s="205">
        <v>0</v>
      </c>
      <c r="R157" s="205">
        <f t="shared" si="2"/>
        <v>0</v>
      </c>
      <c r="S157" s="205">
        <v>0</v>
      </c>
      <c r="T157" s="206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1230</v>
      </c>
      <c r="AT157" s="207" t="s">
        <v>615</v>
      </c>
      <c r="AU157" s="207" t="s">
        <v>94</v>
      </c>
      <c r="AY157" s="17" t="s">
        <v>165</v>
      </c>
      <c r="BE157" s="208">
        <f t="shared" si="4"/>
        <v>0</v>
      </c>
      <c r="BF157" s="208">
        <f t="shared" si="5"/>
        <v>58.98</v>
      </c>
      <c r="BG157" s="208">
        <f t="shared" si="6"/>
        <v>0</v>
      </c>
      <c r="BH157" s="208">
        <f t="shared" si="7"/>
        <v>0</v>
      </c>
      <c r="BI157" s="208">
        <f t="shared" si="8"/>
        <v>0</v>
      </c>
      <c r="BJ157" s="17" t="s">
        <v>94</v>
      </c>
      <c r="BK157" s="208">
        <f t="shared" si="9"/>
        <v>58.98</v>
      </c>
      <c r="BL157" s="17" t="s">
        <v>1230</v>
      </c>
      <c r="BM157" s="207" t="s">
        <v>475</v>
      </c>
    </row>
    <row r="158" spans="1:65" s="2" customFormat="1" ht="24.2" customHeight="1">
      <c r="A158" s="31"/>
      <c r="B158" s="32"/>
      <c r="C158" s="243" t="s">
        <v>330</v>
      </c>
      <c r="D158" s="243" t="s">
        <v>615</v>
      </c>
      <c r="E158" s="244" t="s">
        <v>2420</v>
      </c>
      <c r="F158" s="245" t="s">
        <v>2421</v>
      </c>
      <c r="G158" s="246" t="s">
        <v>289</v>
      </c>
      <c r="H158" s="247">
        <v>3</v>
      </c>
      <c r="I158" s="248">
        <v>40.200000000000003</v>
      </c>
      <c r="J158" s="248">
        <f t="shared" si="0"/>
        <v>120.6</v>
      </c>
      <c r="K158" s="249"/>
      <c r="L158" s="250"/>
      <c r="M158" s="251" t="s">
        <v>1</v>
      </c>
      <c r="N158" s="252" t="s">
        <v>39</v>
      </c>
      <c r="O158" s="205">
        <v>0</v>
      </c>
      <c r="P158" s="205">
        <f t="shared" si="1"/>
        <v>0</v>
      </c>
      <c r="Q158" s="205">
        <v>0</v>
      </c>
      <c r="R158" s="205">
        <f t="shared" si="2"/>
        <v>0</v>
      </c>
      <c r="S158" s="205">
        <v>0</v>
      </c>
      <c r="T158" s="206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1230</v>
      </c>
      <c r="AT158" s="207" t="s">
        <v>615</v>
      </c>
      <c r="AU158" s="207" t="s">
        <v>94</v>
      </c>
      <c r="AY158" s="17" t="s">
        <v>165</v>
      </c>
      <c r="BE158" s="208">
        <f t="shared" si="4"/>
        <v>0</v>
      </c>
      <c r="BF158" s="208">
        <f t="shared" si="5"/>
        <v>120.6</v>
      </c>
      <c r="BG158" s="208">
        <f t="shared" si="6"/>
        <v>0</v>
      </c>
      <c r="BH158" s="208">
        <f t="shared" si="7"/>
        <v>0</v>
      </c>
      <c r="BI158" s="208">
        <f t="shared" si="8"/>
        <v>0</v>
      </c>
      <c r="BJ158" s="17" t="s">
        <v>94</v>
      </c>
      <c r="BK158" s="208">
        <f t="shared" si="9"/>
        <v>120.6</v>
      </c>
      <c r="BL158" s="17" t="s">
        <v>1230</v>
      </c>
      <c r="BM158" s="207" t="s">
        <v>487</v>
      </c>
    </row>
    <row r="159" spans="1:65" s="2" customFormat="1" ht="24.2" customHeight="1">
      <c r="A159" s="31"/>
      <c r="B159" s="32"/>
      <c r="C159" s="243" t="s">
        <v>339</v>
      </c>
      <c r="D159" s="243" t="s">
        <v>615</v>
      </c>
      <c r="E159" s="244" t="s">
        <v>2446</v>
      </c>
      <c r="F159" s="245" t="s">
        <v>2447</v>
      </c>
      <c r="G159" s="246" t="s">
        <v>289</v>
      </c>
      <c r="H159" s="247">
        <v>4</v>
      </c>
      <c r="I159" s="248">
        <v>10.69</v>
      </c>
      <c r="J159" s="248">
        <f t="shared" si="0"/>
        <v>42.76</v>
      </c>
      <c r="K159" s="249"/>
      <c r="L159" s="250"/>
      <c r="M159" s="251" t="s">
        <v>1</v>
      </c>
      <c r="N159" s="252" t="s">
        <v>39</v>
      </c>
      <c r="O159" s="205">
        <v>0</v>
      </c>
      <c r="P159" s="205">
        <f t="shared" si="1"/>
        <v>0</v>
      </c>
      <c r="Q159" s="205">
        <v>0</v>
      </c>
      <c r="R159" s="205">
        <f t="shared" si="2"/>
        <v>0</v>
      </c>
      <c r="S159" s="205">
        <v>0</v>
      </c>
      <c r="T159" s="206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1230</v>
      </c>
      <c r="AT159" s="207" t="s">
        <v>615</v>
      </c>
      <c r="AU159" s="207" t="s">
        <v>94</v>
      </c>
      <c r="AY159" s="17" t="s">
        <v>165</v>
      </c>
      <c r="BE159" s="208">
        <f t="shared" si="4"/>
        <v>0</v>
      </c>
      <c r="BF159" s="208">
        <f t="shared" si="5"/>
        <v>42.76</v>
      </c>
      <c r="BG159" s="208">
        <f t="shared" si="6"/>
        <v>0</v>
      </c>
      <c r="BH159" s="208">
        <f t="shared" si="7"/>
        <v>0</v>
      </c>
      <c r="BI159" s="208">
        <f t="shared" si="8"/>
        <v>0</v>
      </c>
      <c r="BJ159" s="17" t="s">
        <v>94</v>
      </c>
      <c r="BK159" s="208">
        <f t="shared" si="9"/>
        <v>42.76</v>
      </c>
      <c r="BL159" s="17" t="s">
        <v>1230</v>
      </c>
      <c r="BM159" s="207" t="s">
        <v>500</v>
      </c>
    </row>
    <row r="160" spans="1:65" s="2" customFormat="1" ht="24.2" customHeight="1">
      <c r="A160" s="31"/>
      <c r="B160" s="32"/>
      <c r="C160" s="243" t="s">
        <v>345</v>
      </c>
      <c r="D160" s="243" t="s">
        <v>615</v>
      </c>
      <c r="E160" s="244" t="s">
        <v>2448</v>
      </c>
      <c r="F160" s="245" t="s">
        <v>2449</v>
      </c>
      <c r="G160" s="246" t="s">
        <v>220</v>
      </c>
      <c r="H160" s="247">
        <v>1.5</v>
      </c>
      <c r="I160" s="248">
        <v>44.41</v>
      </c>
      <c r="J160" s="248">
        <f t="shared" si="0"/>
        <v>66.62</v>
      </c>
      <c r="K160" s="249"/>
      <c r="L160" s="250"/>
      <c r="M160" s="251" t="s">
        <v>1</v>
      </c>
      <c r="N160" s="252" t="s">
        <v>39</v>
      </c>
      <c r="O160" s="205">
        <v>0</v>
      </c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1230</v>
      </c>
      <c r="AT160" s="207" t="s">
        <v>615</v>
      </c>
      <c r="AU160" s="207" t="s">
        <v>94</v>
      </c>
      <c r="AY160" s="17" t="s">
        <v>165</v>
      </c>
      <c r="BE160" s="208">
        <f t="shared" si="4"/>
        <v>0</v>
      </c>
      <c r="BF160" s="208">
        <f t="shared" si="5"/>
        <v>66.62</v>
      </c>
      <c r="BG160" s="208">
        <f t="shared" si="6"/>
        <v>0</v>
      </c>
      <c r="BH160" s="208">
        <f t="shared" si="7"/>
        <v>0</v>
      </c>
      <c r="BI160" s="208">
        <f t="shared" si="8"/>
        <v>0</v>
      </c>
      <c r="BJ160" s="17" t="s">
        <v>94</v>
      </c>
      <c r="BK160" s="208">
        <f t="shared" si="9"/>
        <v>66.62</v>
      </c>
      <c r="BL160" s="17" t="s">
        <v>1230</v>
      </c>
      <c r="BM160" s="207" t="s">
        <v>514</v>
      </c>
    </row>
    <row r="161" spans="1:65" s="2" customFormat="1" ht="33" customHeight="1">
      <c r="A161" s="31"/>
      <c r="B161" s="32"/>
      <c r="C161" s="196" t="s">
        <v>353</v>
      </c>
      <c r="D161" s="196" t="s">
        <v>167</v>
      </c>
      <c r="E161" s="197" t="s">
        <v>2450</v>
      </c>
      <c r="F161" s="198" t="s">
        <v>2451</v>
      </c>
      <c r="G161" s="199" t="s">
        <v>289</v>
      </c>
      <c r="H161" s="200">
        <v>4</v>
      </c>
      <c r="I161" s="201">
        <v>24.63</v>
      </c>
      <c r="J161" s="201">
        <f t="shared" si="0"/>
        <v>98.52</v>
      </c>
      <c r="K161" s="202"/>
      <c r="L161" s="36"/>
      <c r="M161" s="203" t="s">
        <v>1</v>
      </c>
      <c r="N161" s="204" t="s">
        <v>39</v>
      </c>
      <c r="O161" s="205">
        <v>0</v>
      </c>
      <c r="P161" s="205">
        <f t="shared" si="1"/>
        <v>0</v>
      </c>
      <c r="Q161" s="205">
        <v>0</v>
      </c>
      <c r="R161" s="205">
        <f t="shared" si="2"/>
        <v>0</v>
      </c>
      <c r="S161" s="205">
        <v>0</v>
      </c>
      <c r="T161" s="206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530</v>
      </c>
      <c r="AT161" s="207" t="s">
        <v>167</v>
      </c>
      <c r="AU161" s="207" t="s">
        <v>94</v>
      </c>
      <c r="AY161" s="17" t="s">
        <v>165</v>
      </c>
      <c r="BE161" s="208">
        <f t="shared" si="4"/>
        <v>0</v>
      </c>
      <c r="BF161" s="208">
        <f t="shared" si="5"/>
        <v>98.52</v>
      </c>
      <c r="BG161" s="208">
        <f t="shared" si="6"/>
        <v>0</v>
      </c>
      <c r="BH161" s="208">
        <f t="shared" si="7"/>
        <v>0</v>
      </c>
      <c r="BI161" s="208">
        <f t="shared" si="8"/>
        <v>0</v>
      </c>
      <c r="BJ161" s="17" t="s">
        <v>94</v>
      </c>
      <c r="BK161" s="208">
        <f t="shared" si="9"/>
        <v>98.52</v>
      </c>
      <c r="BL161" s="17" t="s">
        <v>530</v>
      </c>
      <c r="BM161" s="207" t="s">
        <v>522</v>
      </c>
    </row>
    <row r="162" spans="1:65" s="2" customFormat="1" ht="24.2" customHeight="1">
      <c r="A162" s="31"/>
      <c r="B162" s="32"/>
      <c r="C162" s="243" t="s">
        <v>358</v>
      </c>
      <c r="D162" s="243" t="s">
        <v>615</v>
      </c>
      <c r="E162" s="244" t="s">
        <v>2452</v>
      </c>
      <c r="F162" s="245" t="s">
        <v>2453</v>
      </c>
      <c r="G162" s="246" t="s">
        <v>289</v>
      </c>
      <c r="H162" s="247">
        <v>4</v>
      </c>
      <c r="I162" s="248">
        <v>220.83</v>
      </c>
      <c r="J162" s="248">
        <f t="shared" si="0"/>
        <v>883.32</v>
      </c>
      <c r="K162" s="249"/>
      <c r="L162" s="250"/>
      <c r="M162" s="251" t="s">
        <v>1</v>
      </c>
      <c r="N162" s="252" t="s">
        <v>39</v>
      </c>
      <c r="O162" s="205">
        <v>0</v>
      </c>
      <c r="P162" s="205">
        <f t="shared" si="1"/>
        <v>0</v>
      </c>
      <c r="Q162" s="205">
        <v>0</v>
      </c>
      <c r="R162" s="205">
        <f t="shared" si="2"/>
        <v>0</v>
      </c>
      <c r="S162" s="205">
        <v>0</v>
      </c>
      <c r="T162" s="206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1230</v>
      </c>
      <c r="AT162" s="207" t="s">
        <v>615</v>
      </c>
      <c r="AU162" s="207" t="s">
        <v>94</v>
      </c>
      <c r="AY162" s="17" t="s">
        <v>165</v>
      </c>
      <c r="BE162" s="208">
        <f t="shared" si="4"/>
        <v>0</v>
      </c>
      <c r="BF162" s="208">
        <f t="shared" si="5"/>
        <v>883.32</v>
      </c>
      <c r="BG162" s="208">
        <f t="shared" si="6"/>
        <v>0</v>
      </c>
      <c r="BH162" s="208">
        <f t="shared" si="7"/>
        <v>0</v>
      </c>
      <c r="BI162" s="208">
        <f t="shared" si="8"/>
        <v>0</v>
      </c>
      <c r="BJ162" s="17" t="s">
        <v>94</v>
      </c>
      <c r="BK162" s="208">
        <f t="shared" si="9"/>
        <v>883.32</v>
      </c>
      <c r="BL162" s="17" t="s">
        <v>1230</v>
      </c>
      <c r="BM162" s="207" t="s">
        <v>530</v>
      </c>
    </row>
    <row r="163" spans="1:65" s="2" customFormat="1" ht="21.75" customHeight="1">
      <c r="A163" s="31"/>
      <c r="B163" s="32"/>
      <c r="C163" s="196" t="s">
        <v>364</v>
      </c>
      <c r="D163" s="196" t="s">
        <v>167</v>
      </c>
      <c r="E163" s="197" t="s">
        <v>2182</v>
      </c>
      <c r="F163" s="198" t="s">
        <v>2183</v>
      </c>
      <c r="G163" s="199" t="s">
        <v>289</v>
      </c>
      <c r="H163" s="200">
        <v>1</v>
      </c>
      <c r="I163" s="201">
        <v>6.86</v>
      </c>
      <c r="J163" s="201">
        <f t="shared" si="0"/>
        <v>6.86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 t="shared" si="1"/>
        <v>0</v>
      </c>
      <c r="Q163" s="205">
        <v>0</v>
      </c>
      <c r="R163" s="205">
        <f t="shared" si="2"/>
        <v>0</v>
      </c>
      <c r="S163" s="205">
        <v>0</v>
      </c>
      <c r="T163" s="206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530</v>
      </c>
      <c r="AT163" s="207" t="s">
        <v>167</v>
      </c>
      <c r="AU163" s="207" t="s">
        <v>94</v>
      </c>
      <c r="AY163" s="17" t="s">
        <v>165</v>
      </c>
      <c r="BE163" s="208">
        <f t="shared" si="4"/>
        <v>0</v>
      </c>
      <c r="BF163" s="208">
        <f t="shared" si="5"/>
        <v>6.86</v>
      </c>
      <c r="BG163" s="208">
        <f t="shared" si="6"/>
        <v>0</v>
      </c>
      <c r="BH163" s="208">
        <f t="shared" si="7"/>
        <v>0</v>
      </c>
      <c r="BI163" s="208">
        <f t="shared" si="8"/>
        <v>0</v>
      </c>
      <c r="BJ163" s="17" t="s">
        <v>94</v>
      </c>
      <c r="BK163" s="208">
        <f t="shared" si="9"/>
        <v>6.86</v>
      </c>
      <c r="BL163" s="17" t="s">
        <v>530</v>
      </c>
      <c r="BM163" s="207" t="s">
        <v>539</v>
      </c>
    </row>
    <row r="164" spans="1:65" s="2" customFormat="1" ht="16.5" customHeight="1">
      <c r="A164" s="31"/>
      <c r="B164" s="32"/>
      <c r="C164" s="196" t="s">
        <v>368</v>
      </c>
      <c r="D164" s="196" t="s">
        <v>167</v>
      </c>
      <c r="E164" s="197" t="s">
        <v>2204</v>
      </c>
      <c r="F164" s="198" t="s">
        <v>2454</v>
      </c>
      <c r="G164" s="199" t="s">
        <v>289</v>
      </c>
      <c r="H164" s="200">
        <v>22</v>
      </c>
      <c r="I164" s="201">
        <v>0.9</v>
      </c>
      <c r="J164" s="201">
        <f t="shared" si="0"/>
        <v>19.8</v>
      </c>
      <c r="K164" s="202"/>
      <c r="L164" s="36"/>
      <c r="M164" s="203" t="s">
        <v>1</v>
      </c>
      <c r="N164" s="204" t="s">
        <v>39</v>
      </c>
      <c r="O164" s="205">
        <v>0</v>
      </c>
      <c r="P164" s="205">
        <f t="shared" si="1"/>
        <v>0</v>
      </c>
      <c r="Q164" s="205">
        <v>0</v>
      </c>
      <c r="R164" s="205">
        <f t="shared" si="2"/>
        <v>0</v>
      </c>
      <c r="S164" s="205">
        <v>0</v>
      </c>
      <c r="T164" s="206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530</v>
      </c>
      <c r="AT164" s="207" t="s">
        <v>167</v>
      </c>
      <c r="AU164" s="207" t="s">
        <v>94</v>
      </c>
      <c r="AY164" s="17" t="s">
        <v>165</v>
      </c>
      <c r="BE164" s="208">
        <f t="shared" si="4"/>
        <v>0</v>
      </c>
      <c r="BF164" s="208">
        <f t="shared" si="5"/>
        <v>19.8</v>
      </c>
      <c r="BG164" s="208">
        <f t="shared" si="6"/>
        <v>0</v>
      </c>
      <c r="BH164" s="208">
        <f t="shared" si="7"/>
        <v>0</v>
      </c>
      <c r="BI164" s="208">
        <f t="shared" si="8"/>
        <v>0</v>
      </c>
      <c r="BJ164" s="17" t="s">
        <v>94</v>
      </c>
      <c r="BK164" s="208">
        <f t="shared" si="9"/>
        <v>19.8</v>
      </c>
      <c r="BL164" s="17" t="s">
        <v>530</v>
      </c>
      <c r="BM164" s="207" t="s">
        <v>549</v>
      </c>
    </row>
    <row r="165" spans="1:65" s="2" customFormat="1" ht="24.2" customHeight="1">
      <c r="A165" s="31"/>
      <c r="B165" s="32"/>
      <c r="C165" s="243" t="s">
        <v>372</v>
      </c>
      <c r="D165" s="243" t="s">
        <v>615</v>
      </c>
      <c r="E165" s="244" t="s">
        <v>2206</v>
      </c>
      <c r="F165" s="245" t="s">
        <v>2207</v>
      </c>
      <c r="G165" s="246" t="s">
        <v>289</v>
      </c>
      <c r="H165" s="247">
        <v>22</v>
      </c>
      <c r="I165" s="248">
        <v>1.35</v>
      </c>
      <c r="J165" s="248">
        <f t="shared" si="0"/>
        <v>29.7</v>
      </c>
      <c r="K165" s="249"/>
      <c r="L165" s="250"/>
      <c r="M165" s="251" t="s">
        <v>1</v>
      </c>
      <c r="N165" s="252" t="s">
        <v>39</v>
      </c>
      <c r="O165" s="205">
        <v>0</v>
      </c>
      <c r="P165" s="205">
        <f t="shared" si="1"/>
        <v>0</v>
      </c>
      <c r="Q165" s="205">
        <v>0</v>
      </c>
      <c r="R165" s="205">
        <f t="shared" si="2"/>
        <v>0</v>
      </c>
      <c r="S165" s="205">
        <v>0</v>
      </c>
      <c r="T165" s="206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1230</v>
      </c>
      <c r="AT165" s="207" t="s">
        <v>615</v>
      </c>
      <c r="AU165" s="207" t="s">
        <v>94</v>
      </c>
      <c r="AY165" s="17" t="s">
        <v>165</v>
      </c>
      <c r="BE165" s="208">
        <f t="shared" si="4"/>
        <v>0</v>
      </c>
      <c r="BF165" s="208">
        <f t="shared" si="5"/>
        <v>29.7</v>
      </c>
      <c r="BG165" s="208">
        <f t="shared" si="6"/>
        <v>0</v>
      </c>
      <c r="BH165" s="208">
        <f t="shared" si="7"/>
        <v>0</v>
      </c>
      <c r="BI165" s="208">
        <f t="shared" si="8"/>
        <v>0</v>
      </c>
      <c r="BJ165" s="17" t="s">
        <v>94</v>
      </c>
      <c r="BK165" s="208">
        <f t="shared" si="9"/>
        <v>29.7</v>
      </c>
      <c r="BL165" s="17" t="s">
        <v>1230</v>
      </c>
      <c r="BM165" s="207" t="s">
        <v>558</v>
      </c>
    </row>
    <row r="166" spans="1:65" s="2" customFormat="1" ht="24.2" customHeight="1">
      <c r="A166" s="31"/>
      <c r="B166" s="32"/>
      <c r="C166" s="196" t="s">
        <v>377</v>
      </c>
      <c r="D166" s="196" t="s">
        <v>167</v>
      </c>
      <c r="E166" s="197" t="s">
        <v>2455</v>
      </c>
      <c r="F166" s="198" t="s">
        <v>2456</v>
      </c>
      <c r="G166" s="199" t="s">
        <v>220</v>
      </c>
      <c r="H166" s="200">
        <v>98</v>
      </c>
      <c r="I166" s="201">
        <v>0.69</v>
      </c>
      <c r="J166" s="201">
        <f t="shared" si="0"/>
        <v>67.62</v>
      </c>
      <c r="K166" s="202"/>
      <c r="L166" s="36"/>
      <c r="M166" s="203" t="s">
        <v>1</v>
      </c>
      <c r="N166" s="204" t="s">
        <v>39</v>
      </c>
      <c r="O166" s="205">
        <v>0</v>
      </c>
      <c r="P166" s="205">
        <f t="shared" si="1"/>
        <v>0</v>
      </c>
      <c r="Q166" s="205">
        <v>0</v>
      </c>
      <c r="R166" s="205">
        <f t="shared" si="2"/>
        <v>0</v>
      </c>
      <c r="S166" s="205">
        <v>0</v>
      </c>
      <c r="T166" s="206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530</v>
      </c>
      <c r="AT166" s="207" t="s">
        <v>167</v>
      </c>
      <c r="AU166" s="207" t="s">
        <v>94</v>
      </c>
      <c r="AY166" s="17" t="s">
        <v>165</v>
      </c>
      <c r="BE166" s="208">
        <f t="shared" si="4"/>
        <v>0</v>
      </c>
      <c r="BF166" s="208">
        <f t="shared" si="5"/>
        <v>67.62</v>
      </c>
      <c r="BG166" s="208">
        <f t="shared" si="6"/>
        <v>0</v>
      </c>
      <c r="BH166" s="208">
        <f t="shared" si="7"/>
        <v>0</v>
      </c>
      <c r="BI166" s="208">
        <f t="shared" si="8"/>
        <v>0</v>
      </c>
      <c r="BJ166" s="17" t="s">
        <v>94</v>
      </c>
      <c r="BK166" s="208">
        <f t="shared" si="9"/>
        <v>67.62</v>
      </c>
      <c r="BL166" s="17" t="s">
        <v>530</v>
      </c>
      <c r="BM166" s="207" t="s">
        <v>577</v>
      </c>
    </row>
    <row r="167" spans="1:65" s="2" customFormat="1" ht="24.2" customHeight="1">
      <c r="A167" s="31"/>
      <c r="B167" s="32"/>
      <c r="C167" s="243" t="s">
        <v>381</v>
      </c>
      <c r="D167" s="243" t="s">
        <v>615</v>
      </c>
      <c r="E167" s="244" t="s">
        <v>2457</v>
      </c>
      <c r="F167" s="245" t="s">
        <v>2458</v>
      </c>
      <c r="G167" s="246" t="s">
        <v>220</v>
      </c>
      <c r="H167" s="247">
        <v>98</v>
      </c>
      <c r="I167" s="248">
        <v>0.22</v>
      </c>
      <c r="J167" s="248">
        <f t="shared" si="0"/>
        <v>21.56</v>
      </c>
      <c r="K167" s="249"/>
      <c r="L167" s="250"/>
      <c r="M167" s="251" t="s">
        <v>1</v>
      </c>
      <c r="N167" s="252" t="s">
        <v>39</v>
      </c>
      <c r="O167" s="205">
        <v>0</v>
      </c>
      <c r="P167" s="205">
        <f t="shared" si="1"/>
        <v>0</v>
      </c>
      <c r="Q167" s="205">
        <v>0</v>
      </c>
      <c r="R167" s="205">
        <f t="shared" si="2"/>
        <v>0</v>
      </c>
      <c r="S167" s="205">
        <v>0</v>
      </c>
      <c r="T167" s="206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7" t="s">
        <v>1230</v>
      </c>
      <c r="AT167" s="207" t="s">
        <v>615</v>
      </c>
      <c r="AU167" s="207" t="s">
        <v>94</v>
      </c>
      <c r="AY167" s="17" t="s">
        <v>165</v>
      </c>
      <c r="BE167" s="208">
        <f t="shared" si="4"/>
        <v>0</v>
      </c>
      <c r="BF167" s="208">
        <f t="shared" si="5"/>
        <v>21.56</v>
      </c>
      <c r="BG167" s="208">
        <f t="shared" si="6"/>
        <v>0</v>
      </c>
      <c r="BH167" s="208">
        <f t="shared" si="7"/>
        <v>0</v>
      </c>
      <c r="BI167" s="208">
        <f t="shared" si="8"/>
        <v>0</v>
      </c>
      <c r="BJ167" s="17" t="s">
        <v>94</v>
      </c>
      <c r="BK167" s="208">
        <f t="shared" si="9"/>
        <v>21.56</v>
      </c>
      <c r="BL167" s="17" t="s">
        <v>1230</v>
      </c>
      <c r="BM167" s="207" t="s">
        <v>588</v>
      </c>
    </row>
    <row r="168" spans="1:65" s="2" customFormat="1" ht="21.75" customHeight="1">
      <c r="A168" s="31"/>
      <c r="B168" s="32"/>
      <c r="C168" s="196" t="s">
        <v>386</v>
      </c>
      <c r="D168" s="196" t="s">
        <v>167</v>
      </c>
      <c r="E168" s="197" t="s">
        <v>2459</v>
      </c>
      <c r="F168" s="198" t="s">
        <v>2460</v>
      </c>
      <c r="G168" s="199" t="s">
        <v>220</v>
      </c>
      <c r="H168" s="200">
        <v>120</v>
      </c>
      <c r="I168" s="201">
        <v>1.57</v>
      </c>
      <c r="J168" s="201">
        <f t="shared" si="0"/>
        <v>188.4</v>
      </c>
      <c r="K168" s="202"/>
      <c r="L168" s="36"/>
      <c r="M168" s="203" t="s">
        <v>1</v>
      </c>
      <c r="N168" s="204" t="s">
        <v>39</v>
      </c>
      <c r="O168" s="205">
        <v>0</v>
      </c>
      <c r="P168" s="205">
        <f t="shared" si="1"/>
        <v>0</v>
      </c>
      <c r="Q168" s="205">
        <v>0</v>
      </c>
      <c r="R168" s="205">
        <f t="shared" si="2"/>
        <v>0</v>
      </c>
      <c r="S168" s="205">
        <v>0</v>
      </c>
      <c r="T168" s="206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530</v>
      </c>
      <c r="AT168" s="207" t="s">
        <v>167</v>
      </c>
      <c r="AU168" s="207" t="s">
        <v>94</v>
      </c>
      <c r="AY168" s="17" t="s">
        <v>165</v>
      </c>
      <c r="BE168" s="208">
        <f t="shared" si="4"/>
        <v>0</v>
      </c>
      <c r="BF168" s="208">
        <f t="shared" si="5"/>
        <v>188.4</v>
      </c>
      <c r="BG168" s="208">
        <f t="shared" si="6"/>
        <v>0</v>
      </c>
      <c r="BH168" s="208">
        <f t="shared" si="7"/>
        <v>0</v>
      </c>
      <c r="BI168" s="208">
        <f t="shared" si="8"/>
        <v>0</v>
      </c>
      <c r="BJ168" s="17" t="s">
        <v>94</v>
      </c>
      <c r="BK168" s="208">
        <f t="shared" si="9"/>
        <v>188.4</v>
      </c>
      <c r="BL168" s="17" t="s">
        <v>530</v>
      </c>
      <c r="BM168" s="207" t="s">
        <v>602</v>
      </c>
    </row>
    <row r="169" spans="1:65" s="2" customFormat="1" ht="24.2" customHeight="1">
      <c r="A169" s="31"/>
      <c r="B169" s="32"/>
      <c r="C169" s="243" t="s">
        <v>390</v>
      </c>
      <c r="D169" s="243" t="s">
        <v>615</v>
      </c>
      <c r="E169" s="244" t="s">
        <v>2345</v>
      </c>
      <c r="F169" s="245" t="s">
        <v>2461</v>
      </c>
      <c r="G169" s="246" t="s">
        <v>220</v>
      </c>
      <c r="H169" s="247">
        <v>120</v>
      </c>
      <c r="I169" s="248">
        <v>0.8</v>
      </c>
      <c r="J169" s="248">
        <f t="shared" si="0"/>
        <v>96</v>
      </c>
      <c r="K169" s="249"/>
      <c r="L169" s="250"/>
      <c r="M169" s="251" t="s">
        <v>1</v>
      </c>
      <c r="N169" s="252" t="s">
        <v>39</v>
      </c>
      <c r="O169" s="205">
        <v>0</v>
      </c>
      <c r="P169" s="205">
        <f t="shared" si="1"/>
        <v>0</v>
      </c>
      <c r="Q169" s="205">
        <v>0</v>
      </c>
      <c r="R169" s="205">
        <f t="shared" si="2"/>
        <v>0</v>
      </c>
      <c r="S169" s="205">
        <v>0</v>
      </c>
      <c r="T169" s="206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7" t="s">
        <v>1230</v>
      </c>
      <c r="AT169" s="207" t="s">
        <v>615</v>
      </c>
      <c r="AU169" s="207" t="s">
        <v>94</v>
      </c>
      <c r="AY169" s="17" t="s">
        <v>165</v>
      </c>
      <c r="BE169" s="208">
        <f t="shared" si="4"/>
        <v>0</v>
      </c>
      <c r="BF169" s="208">
        <f t="shared" si="5"/>
        <v>96</v>
      </c>
      <c r="BG169" s="208">
        <f t="shared" si="6"/>
        <v>0</v>
      </c>
      <c r="BH169" s="208">
        <f t="shared" si="7"/>
        <v>0</v>
      </c>
      <c r="BI169" s="208">
        <f t="shared" si="8"/>
        <v>0</v>
      </c>
      <c r="BJ169" s="17" t="s">
        <v>94</v>
      </c>
      <c r="BK169" s="208">
        <f t="shared" si="9"/>
        <v>96</v>
      </c>
      <c r="BL169" s="17" t="s">
        <v>1230</v>
      </c>
      <c r="BM169" s="207" t="s">
        <v>619</v>
      </c>
    </row>
    <row r="170" spans="1:65" s="2" customFormat="1" ht="16.5" customHeight="1">
      <c r="A170" s="31"/>
      <c r="B170" s="32"/>
      <c r="C170" s="196" t="s">
        <v>394</v>
      </c>
      <c r="D170" s="196" t="s">
        <v>167</v>
      </c>
      <c r="E170" s="197" t="s">
        <v>72</v>
      </c>
      <c r="F170" s="198" t="s">
        <v>2304</v>
      </c>
      <c r="G170" s="199" t="s">
        <v>631</v>
      </c>
      <c r="H170" s="200">
        <v>71.129000000000005</v>
      </c>
      <c r="I170" s="201">
        <v>5</v>
      </c>
      <c r="J170" s="201">
        <f t="shared" si="0"/>
        <v>355.65</v>
      </c>
      <c r="K170" s="202"/>
      <c r="L170" s="36"/>
      <c r="M170" s="203" t="s">
        <v>1</v>
      </c>
      <c r="N170" s="204" t="s">
        <v>39</v>
      </c>
      <c r="O170" s="205">
        <v>0</v>
      </c>
      <c r="P170" s="205">
        <f t="shared" si="1"/>
        <v>0</v>
      </c>
      <c r="Q170" s="205">
        <v>0</v>
      </c>
      <c r="R170" s="205">
        <f t="shared" si="2"/>
        <v>0</v>
      </c>
      <c r="S170" s="205">
        <v>0</v>
      </c>
      <c r="T170" s="206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530</v>
      </c>
      <c r="AT170" s="207" t="s">
        <v>167</v>
      </c>
      <c r="AU170" s="207" t="s">
        <v>94</v>
      </c>
      <c r="AY170" s="17" t="s">
        <v>165</v>
      </c>
      <c r="BE170" s="208">
        <f t="shared" si="4"/>
        <v>0</v>
      </c>
      <c r="BF170" s="208">
        <f t="shared" si="5"/>
        <v>355.65</v>
      </c>
      <c r="BG170" s="208">
        <f t="shared" si="6"/>
        <v>0</v>
      </c>
      <c r="BH170" s="208">
        <f t="shared" si="7"/>
        <v>0</v>
      </c>
      <c r="BI170" s="208">
        <f t="shared" si="8"/>
        <v>0</v>
      </c>
      <c r="BJ170" s="17" t="s">
        <v>94</v>
      </c>
      <c r="BK170" s="208">
        <f t="shared" si="9"/>
        <v>355.65</v>
      </c>
      <c r="BL170" s="17" t="s">
        <v>530</v>
      </c>
      <c r="BM170" s="207" t="s">
        <v>629</v>
      </c>
    </row>
    <row r="171" spans="1:65" s="2" customFormat="1" ht="16.5" customHeight="1">
      <c r="A171" s="31"/>
      <c r="B171" s="32"/>
      <c r="C171" s="196" t="s">
        <v>398</v>
      </c>
      <c r="D171" s="196" t="s">
        <v>167</v>
      </c>
      <c r="E171" s="197" t="s">
        <v>2306</v>
      </c>
      <c r="F171" s="198" t="s">
        <v>2307</v>
      </c>
      <c r="G171" s="199" t="s">
        <v>631</v>
      </c>
      <c r="H171" s="200">
        <v>71.129000000000005</v>
      </c>
      <c r="I171" s="201">
        <v>3.6</v>
      </c>
      <c r="J171" s="201">
        <f t="shared" si="0"/>
        <v>256.06</v>
      </c>
      <c r="K171" s="202"/>
      <c r="L171" s="36"/>
      <c r="M171" s="203" t="s">
        <v>1</v>
      </c>
      <c r="N171" s="204" t="s">
        <v>39</v>
      </c>
      <c r="O171" s="205">
        <v>0</v>
      </c>
      <c r="P171" s="205">
        <f t="shared" si="1"/>
        <v>0</v>
      </c>
      <c r="Q171" s="205">
        <v>0</v>
      </c>
      <c r="R171" s="205">
        <f t="shared" si="2"/>
        <v>0</v>
      </c>
      <c r="S171" s="205">
        <v>0</v>
      </c>
      <c r="T171" s="206">
        <f t="shared" si="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530</v>
      </c>
      <c r="AT171" s="207" t="s">
        <v>167</v>
      </c>
      <c r="AU171" s="207" t="s">
        <v>94</v>
      </c>
      <c r="AY171" s="17" t="s">
        <v>165</v>
      </c>
      <c r="BE171" s="208">
        <f t="shared" si="4"/>
        <v>0</v>
      </c>
      <c r="BF171" s="208">
        <f t="shared" si="5"/>
        <v>256.06</v>
      </c>
      <c r="BG171" s="208">
        <f t="shared" si="6"/>
        <v>0</v>
      </c>
      <c r="BH171" s="208">
        <f t="shared" si="7"/>
        <v>0</v>
      </c>
      <c r="BI171" s="208">
        <f t="shared" si="8"/>
        <v>0</v>
      </c>
      <c r="BJ171" s="17" t="s">
        <v>94</v>
      </c>
      <c r="BK171" s="208">
        <f t="shared" si="9"/>
        <v>256.06</v>
      </c>
      <c r="BL171" s="17" t="s">
        <v>530</v>
      </c>
      <c r="BM171" s="207" t="s">
        <v>1016</v>
      </c>
    </row>
    <row r="172" spans="1:65" s="2" customFormat="1" ht="16.5" customHeight="1">
      <c r="A172" s="31"/>
      <c r="B172" s="32"/>
      <c r="C172" s="196" t="s">
        <v>406</v>
      </c>
      <c r="D172" s="196" t="s">
        <v>167</v>
      </c>
      <c r="E172" s="197" t="s">
        <v>2309</v>
      </c>
      <c r="F172" s="198" t="s">
        <v>2310</v>
      </c>
      <c r="G172" s="199" t="s">
        <v>631</v>
      </c>
      <c r="H172" s="200">
        <v>60.814</v>
      </c>
      <c r="I172" s="201">
        <v>3</v>
      </c>
      <c r="J172" s="201">
        <f t="shared" si="0"/>
        <v>182.44</v>
      </c>
      <c r="K172" s="202"/>
      <c r="L172" s="36"/>
      <c r="M172" s="203" t="s">
        <v>1</v>
      </c>
      <c r="N172" s="204" t="s">
        <v>39</v>
      </c>
      <c r="O172" s="205">
        <v>0</v>
      </c>
      <c r="P172" s="205">
        <f t="shared" si="1"/>
        <v>0</v>
      </c>
      <c r="Q172" s="205">
        <v>0</v>
      </c>
      <c r="R172" s="205">
        <f t="shared" si="2"/>
        <v>0</v>
      </c>
      <c r="S172" s="205">
        <v>0</v>
      </c>
      <c r="T172" s="206">
        <f t="shared" si="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530</v>
      </c>
      <c r="AT172" s="207" t="s">
        <v>167</v>
      </c>
      <c r="AU172" s="207" t="s">
        <v>94</v>
      </c>
      <c r="AY172" s="17" t="s">
        <v>165</v>
      </c>
      <c r="BE172" s="208">
        <f t="shared" si="4"/>
        <v>0</v>
      </c>
      <c r="BF172" s="208">
        <f t="shared" si="5"/>
        <v>182.44</v>
      </c>
      <c r="BG172" s="208">
        <f t="shared" si="6"/>
        <v>0</v>
      </c>
      <c r="BH172" s="208">
        <f t="shared" si="7"/>
        <v>0</v>
      </c>
      <c r="BI172" s="208">
        <f t="shared" si="8"/>
        <v>0</v>
      </c>
      <c r="BJ172" s="17" t="s">
        <v>94</v>
      </c>
      <c r="BK172" s="208">
        <f t="shared" si="9"/>
        <v>182.44</v>
      </c>
      <c r="BL172" s="17" t="s">
        <v>530</v>
      </c>
      <c r="BM172" s="207" t="s">
        <v>1025</v>
      </c>
    </row>
    <row r="173" spans="1:65" s="2" customFormat="1" ht="16.5" customHeight="1">
      <c r="A173" s="31"/>
      <c r="B173" s="32"/>
      <c r="C173" s="196" t="s">
        <v>414</v>
      </c>
      <c r="D173" s="196" t="s">
        <v>167</v>
      </c>
      <c r="E173" s="197" t="s">
        <v>2312</v>
      </c>
      <c r="F173" s="198" t="s">
        <v>2313</v>
      </c>
      <c r="G173" s="199" t="s">
        <v>631</v>
      </c>
      <c r="H173" s="200">
        <v>71.129000000000005</v>
      </c>
      <c r="I173" s="201">
        <v>1</v>
      </c>
      <c r="J173" s="201">
        <f t="shared" si="0"/>
        <v>71.13</v>
      </c>
      <c r="K173" s="202"/>
      <c r="L173" s="36"/>
      <c r="M173" s="203" t="s">
        <v>1</v>
      </c>
      <c r="N173" s="204" t="s">
        <v>39</v>
      </c>
      <c r="O173" s="205">
        <v>0</v>
      </c>
      <c r="P173" s="205">
        <f t="shared" si="1"/>
        <v>0</v>
      </c>
      <c r="Q173" s="205">
        <v>0</v>
      </c>
      <c r="R173" s="205">
        <f t="shared" si="2"/>
        <v>0</v>
      </c>
      <c r="S173" s="205">
        <v>0</v>
      </c>
      <c r="T173" s="206">
        <f t="shared" si="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7" t="s">
        <v>530</v>
      </c>
      <c r="AT173" s="207" t="s">
        <v>167</v>
      </c>
      <c r="AU173" s="207" t="s">
        <v>94</v>
      </c>
      <c r="AY173" s="17" t="s">
        <v>165</v>
      </c>
      <c r="BE173" s="208">
        <f t="shared" si="4"/>
        <v>0</v>
      </c>
      <c r="BF173" s="208">
        <f t="shared" si="5"/>
        <v>71.13</v>
      </c>
      <c r="BG173" s="208">
        <f t="shared" si="6"/>
        <v>0</v>
      </c>
      <c r="BH173" s="208">
        <f t="shared" si="7"/>
        <v>0</v>
      </c>
      <c r="BI173" s="208">
        <f t="shared" si="8"/>
        <v>0</v>
      </c>
      <c r="BJ173" s="17" t="s">
        <v>94</v>
      </c>
      <c r="BK173" s="208">
        <f t="shared" si="9"/>
        <v>71.13</v>
      </c>
      <c r="BL173" s="17" t="s">
        <v>530</v>
      </c>
      <c r="BM173" s="207" t="s">
        <v>1031</v>
      </c>
    </row>
    <row r="174" spans="1:65" s="12" customFormat="1" ht="25.9" customHeight="1">
      <c r="B174" s="181"/>
      <c r="C174" s="182"/>
      <c r="D174" s="183" t="s">
        <v>72</v>
      </c>
      <c r="E174" s="184" t="s">
        <v>2315</v>
      </c>
      <c r="F174" s="184" t="s">
        <v>2316</v>
      </c>
      <c r="G174" s="182"/>
      <c r="H174" s="182"/>
      <c r="I174" s="182"/>
      <c r="J174" s="185">
        <f>BK174</f>
        <v>657.2</v>
      </c>
      <c r="K174" s="182"/>
      <c r="L174" s="186"/>
      <c r="M174" s="187"/>
      <c r="N174" s="188"/>
      <c r="O174" s="188"/>
      <c r="P174" s="189">
        <f>SUM(P175:P178)</f>
        <v>0</v>
      </c>
      <c r="Q174" s="188"/>
      <c r="R174" s="189">
        <f>SUM(R175:R178)</f>
        <v>0</v>
      </c>
      <c r="S174" s="188"/>
      <c r="T174" s="190">
        <f>SUM(T175:T178)</f>
        <v>0</v>
      </c>
      <c r="AR174" s="191" t="s">
        <v>171</v>
      </c>
      <c r="AT174" s="192" t="s">
        <v>72</v>
      </c>
      <c r="AU174" s="192" t="s">
        <v>73</v>
      </c>
      <c r="AY174" s="191" t="s">
        <v>165</v>
      </c>
      <c r="BK174" s="193">
        <f>SUM(BK175:BK178)</f>
        <v>657.2</v>
      </c>
    </row>
    <row r="175" spans="1:65" s="2" customFormat="1" ht="16.5" customHeight="1">
      <c r="A175" s="31"/>
      <c r="B175" s="32"/>
      <c r="C175" s="196" t="s">
        <v>422</v>
      </c>
      <c r="D175" s="196" t="s">
        <v>167</v>
      </c>
      <c r="E175" s="197" t="s">
        <v>2321</v>
      </c>
      <c r="F175" s="198" t="s">
        <v>2322</v>
      </c>
      <c r="G175" s="199" t="s">
        <v>2319</v>
      </c>
      <c r="H175" s="200">
        <v>4</v>
      </c>
      <c r="I175" s="201">
        <v>19.649999999999999</v>
      </c>
      <c r="J175" s="201">
        <f>ROUND(I175*H175,2)</f>
        <v>78.599999999999994</v>
      </c>
      <c r="K175" s="202"/>
      <c r="L175" s="36"/>
      <c r="M175" s="203" t="s">
        <v>1</v>
      </c>
      <c r="N175" s="204" t="s">
        <v>39</v>
      </c>
      <c r="O175" s="205">
        <v>0</v>
      </c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7" t="s">
        <v>632</v>
      </c>
      <c r="AT175" s="207" t="s">
        <v>167</v>
      </c>
      <c r="AU175" s="207" t="s">
        <v>81</v>
      </c>
      <c r="AY175" s="17" t="s">
        <v>165</v>
      </c>
      <c r="BE175" s="208">
        <f>IF(N175="základná",J175,0)</f>
        <v>0</v>
      </c>
      <c r="BF175" s="208">
        <f>IF(N175="znížená",J175,0)</f>
        <v>78.599999999999994</v>
      </c>
      <c r="BG175" s="208">
        <f>IF(N175="zákl. prenesená",J175,0)</f>
        <v>0</v>
      </c>
      <c r="BH175" s="208">
        <f>IF(N175="zníž. prenesená",J175,0)</f>
        <v>0</v>
      </c>
      <c r="BI175" s="208">
        <f>IF(N175="nulová",J175,0)</f>
        <v>0</v>
      </c>
      <c r="BJ175" s="17" t="s">
        <v>94</v>
      </c>
      <c r="BK175" s="208">
        <f>ROUND(I175*H175,2)</f>
        <v>78.599999999999994</v>
      </c>
      <c r="BL175" s="17" t="s">
        <v>632</v>
      </c>
      <c r="BM175" s="207" t="s">
        <v>1037</v>
      </c>
    </row>
    <row r="176" spans="1:65" s="2" customFormat="1" ht="16.5" customHeight="1">
      <c r="A176" s="31"/>
      <c r="B176" s="32"/>
      <c r="C176" s="196" t="s">
        <v>428</v>
      </c>
      <c r="D176" s="196" t="s">
        <v>167</v>
      </c>
      <c r="E176" s="197" t="s">
        <v>2324</v>
      </c>
      <c r="F176" s="198" t="s">
        <v>2325</v>
      </c>
      <c r="G176" s="199" t="s">
        <v>289</v>
      </c>
      <c r="H176" s="200">
        <v>1</v>
      </c>
      <c r="I176" s="201">
        <v>300</v>
      </c>
      <c r="J176" s="201">
        <f>ROUND(I176*H176,2)</f>
        <v>300</v>
      </c>
      <c r="K176" s="202"/>
      <c r="L176" s="36"/>
      <c r="M176" s="203" t="s">
        <v>1</v>
      </c>
      <c r="N176" s="204" t="s">
        <v>39</v>
      </c>
      <c r="O176" s="205">
        <v>0</v>
      </c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632</v>
      </c>
      <c r="AT176" s="207" t="s">
        <v>167</v>
      </c>
      <c r="AU176" s="207" t="s">
        <v>81</v>
      </c>
      <c r="AY176" s="17" t="s">
        <v>165</v>
      </c>
      <c r="BE176" s="208">
        <f>IF(N176="základná",J176,0)</f>
        <v>0</v>
      </c>
      <c r="BF176" s="208">
        <f>IF(N176="znížená",J176,0)</f>
        <v>300</v>
      </c>
      <c r="BG176" s="208">
        <f>IF(N176="zákl. prenesená",J176,0)</f>
        <v>0</v>
      </c>
      <c r="BH176" s="208">
        <f>IF(N176="zníž. prenesená",J176,0)</f>
        <v>0</v>
      </c>
      <c r="BI176" s="208">
        <f>IF(N176="nulová",J176,0)</f>
        <v>0</v>
      </c>
      <c r="BJ176" s="17" t="s">
        <v>94</v>
      </c>
      <c r="BK176" s="208">
        <f>ROUND(I176*H176,2)</f>
        <v>300</v>
      </c>
      <c r="BL176" s="17" t="s">
        <v>632</v>
      </c>
      <c r="BM176" s="207" t="s">
        <v>1046</v>
      </c>
    </row>
    <row r="177" spans="1:65" s="2" customFormat="1" ht="37.9" customHeight="1">
      <c r="A177" s="31"/>
      <c r="B177" s="32"/>
      <c r="C177" s="196" t="s">
        <v>432</v>
      </c>
      <c r="D177" s="196" t="s">
        <v>167</v>
      </c>
      <c r="E177" s="197" t="s">
        <v>2327</v>
      </c>
      <c r="F177" s="198" t="s">
        <v>2328</v>
      </c>
      <c r="G177" s="199" t="s">
        <v>2319</v>
      </c>
      <c r="H177" s="200">
        <v>4</v>
      </c>
      <c r="I177" s="201">
        <v>19.649999999999999</v>
      </c>
      <c r="J177" s="201">
        <f>ROUND(I177*H177,2)</f>
        <v>78.599999999999994</v>
      </c>
      <c r="K177" s="202"/>
      <c r="L177" s="36"/>
      <c r="M177" s="203" t="s">
        <v>1</v>
      </c>
      <c r="N177" s="204" t="s">
        <v>39</v>
      </c>
      <c r="O177" s="205">
        <v>0</v>
      </c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7" t="s">
        <v>632</v>
      </c>
      <c r="AT177" s="207" t="s">
        <v>167</v>
      </c>
      <c r="AU177" s="207" t="s">
        <v>81</v>
      </c>
      <c r="AY177" s="17" t="s">
        <v>165</v>
      </c>
      <c r="BE177" s="208">
        <f>IF(N177="základná",J177,0)</f>
        <v>0</v>
      </c>
      <c r="BF177" s="208">
        <f>IF(N177="znížená",J177,0)</f>
        <v>78.599999999999994</v>
      </c>
      <c r="BG177" s="208">
        <f>IF(N177="zákl. prenesená",J177,0)</f>
        <v>0</v>
      </c>
      <c r="BH177" s="208">
        <f>IF(N177="zníž. prenesená",J177,0)</f>
        <v>0</v>
      </c>
      <c r="BI177" s="208">
        <f>IF(N177="nulová",J177,0)</f>
        <v>0</v>
      </c>
      <c r="BJ177" s="17" t="s">
        <v>94</v>
      </c>
      <c r="BK177" s="208">
        <f>ROUND(I177*H177,2)</f>
        <v>78.599999999999994</v>
      </c>
      <c r="BL177" s="17" t="s">
        <v>632</v>
      </c>
      <c r="BM177" s="207" t="s">
        <v>1055</v>
      </c>
    </row>
    <row r="178" spans="1:65" s="2" customFormat="1" ht="21.75" customHeight="1">
      <c r="A178" s="31"/>
      <c r="B178" s="32"/>
      <c r="C178" s="196" t="s">
        <v>436</v>
      </c>
      <c r="D178" s="196" t="s">
        <v>167</v>
      </c>
      <c r="E178" s="197" t="s">
        <v>2330</v>
      </c>
      <c r="F178" s="198" t="s">
        <v>2331</v>
      </c>
      <c r="G178" s="199" t="s">
        <v>289</v>
      </c>
      <c r="H178" s="200">
        <v>1</v>
      </c>
      <c r="I178" s="201">
        <v>200</v>
      </c>
      <c r="J178" s="201">
        <f>ROUND(I178*H178,2)</f>
        <v>200</v>
      </c>
      <c r="K178" s="202"/>
      <c r="L178" s="36"/>
      <c r="M178" s="203" t="s">
        <v>1</v>
      </c>
      <c r="N178" s="204" t="s">
        <v>39</v>
      </c>
      <c r="O178" s="205">
        <v>0</v>
      </c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7" t="s">
        <v>632</v>
      </c>
      <c r="AT178" s="207" t="s">
        <v>167</v>
      </c>
      <c r="AU178" s="207" t="s">
        <v>81</v>
      </c>
      <c r="AY178" s="17" t="s">
        <v>165</v>
      </c>
      <c r="BE178" s="208">
        <f>IF(N178="základná",J178,0)</f>
        <v>0</v>
      </c>
      <c r="BF178" s="208">
        <f>IF(N178="znížená",J178,0)</f>
        <v>200</v>
      </c>
      <c r="BG178" s="208">
        <f>IF(N178="zákl. prenesená",J178,0)</f>
        <v>0</v>
      </c>
      <c r="BH178" s="208">
        <f>IF(N178="zníž. prenesená",J178,0)</f>
        <v>0</v>
      </c>
      <c r="BI178" s="208">
        <f>IF(N178="nulová",J178,0)</f>
        <v>0</v>
      </c>
      <c r="BJ178" s="17" t="s">
        <v>94</v>
      </c>
      <c r="BK178" s="208">
        <f>ROUND(I178*H178,2)</f>
        <v>200</v>
      </c>
      <c r="BL178" s="17" t="s">
        <v>632</v>
      </c>
      <c r="BM178" s="207" t="s">
        <v>1064</v>
      </c>
    </row>
    <row r="179" spans="1:65" s="12" customFormat="1" ht="25.9" customHeight="1">
      <c r="B179" s="181"/>
      <c r="C179" s="182"/>
      <c r="D179" s="183" t="s">
        <v>72</v>
      </c>
      <c r="E179" s="184" t="s">
        <v>2336</v>
      </c>
      <c r="F179" s="184" t="s">
        <v>2337</v>
      </c>
      <c r="G179" s="182"/>
      <c r="H179" s="182"/>
      <c r="I179" s="182"/>
      <c r="J179" s="185">
        <f>BK179</f>
        <v>0</v>
      </c>
      <c r="K179" s="182"/>
      <c r="L179" s="186"/>
      <c r="M179" s="187"/>
      <c r="N179" s="188"/>
      <c r="O179" s="188"/>
      <c r="P179" s="189">
        <f>SUM(P180:P181)</f>
        <v>0</v>
      </c>
      <c r="Q179" s="188"/>
      <c r="R179" s="189">
        <f>SUM(R180:R181)</f>
        <v>0</v>
      </c>
      <c r="S179" s="188"/>
      <c r="T179" s="190">
        <f>SUM(T180:T181)</f>
        <v>0</v>
      </c>
      <c r="AR179" s="191" t="s">
        <v>171</v>
      </c>
      <c r="AT179" s="192" t="s">
        <v>72</v>
      </c>
      <c r="AU179" s="192" t="s">
        <v>73</v>
      </c>
      <c r="AY179" s="191" t="s">
        <v>165</v>
      </c>
      <c r="BK179" s="193">
        <f>SUM(BK180:BK181)</f>
        <v>0</v>
      </c>
    </row>
    <row r="180" spans="1:65" s="2" customFormat="1" ht="16.5" customHeight="1">
      <c r="A180" s="31"/>
      <c r="B180" s="32"/>
      <c r="C180" s="196" t="s">
        <v>442</v>
      </c>
      <c r="D180" s="196" t="s">
        <v>167</v>
      </c>
      <c r="E180" s="197" t="s">
        <v>1103</v>
      </c>
      <c r="F180" s="198" t="s">
        <v>2338</v>
      </c>
      <c r="G180" s="199" t="s">
        <v>1</v>
      </c>
      <c r="H180" s="200">
        <v>0</v>
      </c>
      <c r="I180" s="201">
        <v>0</v>
      </c>
      <c r="J180" s="201">
        <f>ROUND(I180*H180,2)</f>
        <v>0</v>
      </c>
      <c r="K180" s="202"/>
      <c r="L180" s="36"/>
      <c r="M180" s="203" t="s">
        <v>1</v>
      </c>
      <c r="N180" s="204" t="s">
        <v>39</v>
      </c>
      <c r="O180" s="205">
        <v>0</v>
      </c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7" t="s">
        <v>632</v>
      </c>
      <c r="AT180" s="207" t="s">
        <v>167</v>
      </c>
      <c r="AU180" s="207" t="s">
        <v>81</v>
      </c>
      <c r="AY180" s="17" t="s">
        <v>165</v>
      </c>
      <c r="BE180" s="208">
        <f>IF(N180="základná",J180,0)</f>
        <v>0</v>
      </c>
      <c r="BF180" s="208">
        <f>IF(N180="znížená",J180,0)</f>
        <v>0</v>
      </c>
      <c r="BG180" s="208">
        <f>IF(N180="zákl. prenesená",J180,0)</f>
        <v>0</v>
      </c>
      <c r="BH180" s="208">
        <f>IF(N180="zníž. prenesená",J180,0)</f>
        <v>0</v>
      </c>
      <c r="BI180" s="208">
        <f>IF(N180="nulová",J180,0)</f>
        <v>0</v>
      </c>
      <c r="BJ180" s="17" t="s">
        <v>94</v>
      </c>
      <c r="BK180" s="208">
        <f>ROUND(I180*H180,2)</f>
        <v>0</v>
      </c>
      <c r="BL180" s="17" t="s">
        <v>632</v>
      </c>
      <c r="BM180" s="207" t="s">
        <v>2462</v>
      </c>
    </row>
    <row r="181" spans="1:65" s="2" customFormat="1" ht="126.75">
      <c r="A181" s="31"/>
      <c r="B181" s="32"/>
      <c r="C181" s="33"/>
      <c r="D181" s="211" t="s">
        <v>1103</v>
      </c>
      <c r="E181" s="33"/>
      <c r="F181" s="253" t="s">
        <v>2340</v>
      </c>
      <c r="G181" s="33"/>
      <c r="H181" s="33"/>
      <c r="I181" s="33"/>
      <c r="J181" s="33"/>
      <c r="K181" s="33"/>
      <c r="L181" s="36"/>
      <c r="M181" s="256"/>
      <c r="N181" s="257"/>
      <c r="O181" s="258"/>
      <c r="P181" s="258"/>
      <c r="Q181" s="258"/>
      <c r="R181" s="258"/>
      <c r="S181" s="258"/>
      <c r="T181" s="25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7" t="s">
        <v>1103</v>
      </c>
      <c r="AU181" s="17" t="s">
        <v>81</v>
      </c>
    </row>
    <row r="182" spans="1:65" s="2" customFormat="1" ht="6.95" customHeight="1">
      <c r="A182" s="31"/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36"/>
      <c r="M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</sheetData>
  <sheetProtection algorithmName="SHA-512" hashValue="Cl1gLGeb15t6Mnzm3Gi5T0VZHOuW+zPx9IniStORr5HYVzltr8WMBmkPkpKvDJ1MGh7A15OMcJlr+CUQYB81ZQ==" saltValue="I1SmMKXr46vSRxKjvC5LdZGEMevSQ+R4RfDMMPUTKB2w4oAPM1WnYEbfN+IZqpdoX2SZrrNk3wNeyQMzvRDt7g==" spinCount="100000" sheet="1" objects="1" scenarios="1" formatColumns="0" formatRows="0" autoFilter="0"/>
  <autoFilter ref="C125:K181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0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101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1" customFormat="1" ht="12" customHeight="1">
      <c r="B8" s="20"/>
      <c r="D8" s="120" t="s">
        <v>126</v>
      </c>
      <c r="L8" s="20"/>
    </row>
    <row r="9" spans="1:46" s="2" customFormat="1" ht="16.5" customHeight="1">
      <c r="A9" s="31"/>
      <c r="B9" s="36"/>
      <c r="C9" s="31"/>
      <c r="D9" s="31"/>
      <c r="E9" s="303" t="s">
        <v>1993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1994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305" t="s">
        <v>2463</v>
      </c>
      <c r="F11" s="306"/>
      <c r="G11" s="306"/>
      <c r="H11" s="306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15</v>
      </c>
      <c r="E13" s="31"/>
      <c r="F13" s="111" t="s">
        <v>1</v>
      </c>
      <c r="G13" s="31"/>
      <c r="H13" s="31"/>
      <c r="I13" s="120" t="s">
        <v>16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17</v>
      </c>
      <c r="E14" s="31"/>
      <c r="F14" s="111" t="s">
        <v>18</v>
      </c>
      <c r="G14" s="31"/>
      <c r="H14" s="31"/>
      <c r="I14" s="120" t="s">
        <v>19</v>
      </c>
      <c r="J14" s="121" t="str">
        <f>'Rekapitulácia stavby'!AN8</f>
        <v>24. 4. 2023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21</v>
      </c>
      <c r="E16" s="31"/>
      <c r="F16" s="31"/>
      <c r="G16" s="31"/>
      <c r="H16" s="31"/>
      <c r="I16" s="120" t="s">
        <v>22</v>
      </c>
      <c r="J16" s="111" t="s">
        <v>1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23</v>
      </c>
      <c r="F17" s="31"/>
      <c r="G17" s="31"/>
      <c r="H17" s="31"/>
      <c r="I17" s="120" t="s">
        <v>24</v>
      </c>
      <c r="J17" s="111" t="s">
        <v>1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25</v>
      </c>
      <c r="E19" s="31"/>
      <c r="F19" s="31"/>
      <c r="G19" s="31"/>
      <c r="H19" s="31"/>
      <c r="I19" s="120" t="s">
        <v>22</v>
      </c>
      <c r="J19" s="111" t="str">
        <f>'Rekapitulácia stavby'!AN13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307" t="str">
        <f>'Rekapitulácia stavby'!E14</f>
        <v xml:space="preserve"> </v>
      </c>
      <c r="F20" s="307"/>
      <c r="G20" s="307"/>
      <c r="H20" s="307"/>
      <c r="I20" s="120" t="s">
        <v>24</v>
      </c>
      <c r="J20" s="111" t="str">
        <f>'Rekapitulácia stavby'!AN14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27</v>
      </c>
      <c r="E22" s="31"/>
      <c r="F22" s="31"/>
      <c r="G22" s="31"/>
      <c r="H22" s="31"/>
      <c r="I22" s="120" t="s">
        <v>22</v>
      </c>
      <c r="J22" s="111" t="s">
        <v>1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28</v>
      </c>
      <c r="F23" s="31"/>
      <c r="G23" s="31"/>
      <c r="H23" s="31"/>
      <c r="I23" s="120" t="s">
        <v>24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30</v>
      </c>
      <c r="E25" s="31"/>
      <c r="F25" s="31"/>
      <c r="G25" s="31"/>
      <c r="H25" s="31"/>
      <c r="I25" s="120" t="s">
        <v>22</v>
      </c>
      <c r="J25" s="111" t="s">
        <v>1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">
        <v>31</v>
      </c>
      <c r="F26" s="31"/>
      <c r="G26" s="31"/>
      <c r="H26" s="31"/>
      <c r="I26" s="120" t="s">
        <v>24</v>
      </c>
      <c r="J26" s="111" t="s">
        <v>1</v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32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2"/>
      <c r="B29" s="123"/>
      <c r="C29" s="122"/>
      <c r="D29" s="122"/>
      <c r="E29" s="308" t="s">
        <v>1</v>
      </c>
      <c r="F29" s="308"/>
      <c r="G29" s="308"/>
      <c r="H29" s="308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6" t="s">
        <v>33</v>
      </c>
      <c r="E32" s="31"/>
      <c r="F32" s="31"/>
      <c r="G32" s="31"/>
      <c r="H32" s="31"/>
      <c r="I32" s="31"/>
      <c r="J32" s="127">
        <f>ROUND(J124, 2)</f>
        <v>19177.91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5"/>
      <c r="E33" s="125"/>
      <c r="F33" s="125"/>
      <c r="G33" s="125"/>
      <c r="H33" s="125"/>
      <c r="I33" s="125"/>
      <c r="J33" s="125"/>
      <c r="K33" s="125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8" t="s">
        <v>35</v>
      </c>
      <c r="G34" s="31"/>
      <c r="H34" s="31"/>
      <c r="I34" s="128" t="s">
        <v>34</v>
      </c>
      <c r="J34" s="128" t="s">
        <v>36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9" t="s">
        <v>37</v>
      </c>
      <c r="E35" s="130" t="s">
        <v>38</v>
      </c>
      <c r="F35" s="131">
        <f>ROUND((SUM(BE124:BE169)),  2)</f>
        <v>0</v>
      </c>
      <c r="G35" s="132"/>
      <c r="H35" s="132"/>
      <c r="I35" s="133">
        <v>0.2</v>
      </c>
      <c r="J35" s="131">
        <f>ROUND(((SUM(BE124:BE169))*I35),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30" t="s">
        <v>39</v>
      </c>
      <c r="F36" s="134">
        <f>ROUND((SUM(BF124:BF169)),  2)</f>
        <v>19177.91</v>
      </c>
      <c r="G36" s="31"/>
      <c r="H36" s="31"/>
      <c r="I36" s="135">
        <v>0.2</v>
      </c>
      <c r="J36" s="134">
        <f>ROUND(((SUM(BF124:BF169))*I36),  2)</f>
        <v>3835.58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40</v>
      </c>
      <c r="F37" s="134">
        <f>ROUND((SUM(BG124:BG169)),  2)</f>
        <v>0</v>
      </c>
      <c r="G37" s="31"/>
      <c r="H37" s="31"/>
      <c r="I37" s="135">
        <v>0.2</v>
      </c>
      <c r="J37" s="134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20" t="s">
        <v>41</v>
      </c>
      <c r="F38" s="134">
        <f>ROUND((SUM(BH124:BH169)),  2)</f>
        <v>0</v>
      </c>
      <c r="G38" s="31"/>
      <c r="H38" s="31"/>
      <c r="I38" s="135">
        <v>0.2</v>
      </c>
      <c r="J38" s="134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30" t="s">
        <v>42</v>
      </c>
      <c r="F39" s="131">
        <f>ROUND((SUM(BI124:BI169)),  2)</f>
        <v>0</v>
      </c>
      <c r="G39" s="132"/>
      <c r="H39" s="132"/>
      <c r="I39" s="133">
        <v>0</v>
      </c>
      <c r="J39" s="131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6"/>
      <c r="D41" s="137" t="s">
        <v>43</v>
      </c>
      <c r="E41" s="138"/>
      <c r="F41" s="138"/>
      <c r="G41" s="139" t="s">
        <v>44</v>
      </c>
      <c r="H41" s="140" t="s">
        <v>45</v>
      </c>
      <c r="I41" s="138"/>
      <c r="J41" s="141">
        <f>SUM(J32:J39)</f>
        <v>23013.489999999998</v>
      </c>
      <c r="K41" s="142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1"/>
      <c r="C86" s="28" t="s">
        <v>126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1"/>
      <c r="B87" s="32"/>
      <c r="C87" s="33"/>
      <c r="D87" s="33"/>
      <c r="E87" s="309" t="s">
        <v>1993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1994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65" t="str">
        <f>E11</f>
        <v>04 - Fotovoltaika</v>
      </c>
      <c r="F89" s="311"/>
      <c r="G89" s="311"/>
      <c r="H89" s="311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8" t="s">
        <v>17</v>
      </c>
      <c r="D91" s="33"/>
      <c r="E91" s="33"/>
      <c r="F91" s="26" t="str">
        <f>F14</f>
        <v>ZVONČIN</v>
      </c>
      <c r="G91" s="33"/>
      <c r="H91" s="33"/>
      <c r="I91" s="28" t="s">
        <v>19</v>
      </c>
      <c r="J91" s="67" t="str">
        <f>IF(J14="","",J14)</f>
        <v>24. 4. 2023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8" t="s">
        <v>21</v>
      </c>
      <c r="D93" s="33"/>
      <c r="E93" s="33"/>
      <c r="F93" s="26" t="str">
        <f>E17</f>
        <v>Obec Zvončín</v>
      </c>
      <c r="G93" s="33"/>
      <c r="H93" s="33"/>
      <c r="I93" s="28" t="s">
        <v>27</v>
      </c>
      <c r="J93" s="29" t="str">
        <f>E23</f>
        <v>HR PROJECT,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8" t="s">
        <v>25</v>
      </c>
      <c r="D94" s="33"/>
      <c r="E94" s="33"/>
      <c r="F94" s="26" t="str">
        <f>IF(E20="","",E20)</f>
        <v xml:space="preserve"> </v>
      </c>
      <c r="G94" s="33"/>
      <c r="H94" s="33"/>
      <c r="I94" s="28" t="s">
        <v>30</v>
      </c>
      <c r="J94" s="29" t="str">
        <f>E26</f>
        <v>Vladimír Pilnik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4" t="s">
        <v>129</v>
      </c>
      <c r="D96" s="155"/>
      <c r="E96" s="155"/>
      <c r="F96" s="155"/>
      <c r="G96" s="155"/>
      <c r="H96" s="155"/>
      <c r="I96" s="155"/>
      <c r="J96" s="156" t="s">
        <v>130</v>
      </c>
      <c r="K96" s="155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57" t="s">
        <v>131</v>
      </c>
      <c r="D98" s="33"/>
      <c r="E98" s="33"/>
      <c r="F98" s="33"/>
      <c r="G98" s="33"/>
      <c r="H98" s="33"/>
      <c r="I98" s="33"/>
      <c r="J98" s="85">
        <f>J124</f>
        <v>19177.910000000003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132</v>
      </c>
    </row>
    <row r="99" spans="1:47" s="9" customFormat="1" ht="24.95" customHeight="1">
      <c r="B99" s="158"/>
      <c r="C99" s="159"/>
      <c r="D99" s="160" t="s">
        <v>1998</v>
      </c>
      <c r="E99" s="161"/>
      <c r="F99" s="161"/>
      <c r="G99" s="161"/>
      <c r="H99" s="161"/>
      <c r="I99" s="161"/>
      <c r="J99" s="162">
        <f>J125</f>
        <v>16957.910000000003</v>
      </c>
      <c r="K99" s="159"/>
      <c r="L99" s="163"/>
    </row>
    <row r="100" spans="1:47" s="10" customFormat="1" ht="19.899999999999999" customHeight="1">
      <c r="B100" s="164"/>
      <c r="C100" s="105"/>
      <c r="D100" s="165" t="s">
        <v>2000</v>
      </c>
      <c r="E100" s="166"/>
      <c r="F100" s="166"/>
      <c r="G100" s="166"/>
      <c r="H100" s="166"/>
      <c r="I100" s="166"/>
      <c r="J100" s="167">
        <f>J126</f>
        <v>16957.910000000003</v>
      </c>
      <c r="K100" s="105"/>
      <c r="L100" s="168"/>
    </row>
    <row r="101" spans="1:47" s="9" customFormat="1" ht="24.95" customHeight="1">
      <c r="B101" s="158"/>
      <c r="C101" s="159"/>
      <c r="D101" s="160" t="s">
        <v>2001</v>
      </c>
      <c r="E101" s="161"/>
      <c r="F101" s="161"/>
      <c r="G101" s="161"/>
      <c r="H101" s="161"/>
      <c r="I101" s="161"/>
      <c r="J101" s="162">
        <f>J161</f>
        <v>2220</v>
      </c>
      <c r="K101" s="159"/>
      <c r="L101" s="163"/>
    </row>
    <row r="102" spans="1:47" s="9" customFormat="1" ht="24.95" customHeight="1">
      <c r="B102" s="158"/>
      <c r="C102" s="159"/>
      <c r="D102" s="160" t="s">
        <v>2002</v>
      </c>
      <c r="E102" s="161"/>
      <c r="F102" s="161"/>
      <c r="G102" s="161"/>
      <c r="H102" s="161"/>
      <c r="I102" s="161"/>
      <c r="J102" s="162">
        <f>J167</f>
        <v>0</v>
      </c>
      <c r="K102" s="159"/>
      <c r="L102" s="163"/>
    </row>
    <row r="103" spans="1:47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47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4.95" customHeight="1">
      <c r="A109" s="31"/>
      <c r="B109" s="32"/>
      <c r="C109" s="23" t="s">
        <v>151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2" customHeight="1">
      <c r="A111" s="31"/>
      <c r="B111" s="32"/>
      <c r="C111" s="28" t="s">
        <v>13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6.25" customHeight="1">
      <c r="A112" s="31"/>
      <c r="B112" s="32"/>
      <c r="C112" s="33"/>
      <c r="D112" s="33"/>
      <c r="E112" s="309" t="str">
        <f>E7</f>
        <v>ZNÍŽENIE ENERGITECKEJ NÁROČNOSTI BUDOVY OcÚ S KULTÚRNYM DOMOM ZVONČIN</v>
      </c>
      <c r="F112" s="310"/>
      <c r="G112" s="310"/>
      <c r="H112" s="310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1" customFormat="1" ht="12" customHeight="1">
      <c r="B113" s="21"/>
      <c r="C113" s="28" t="s">
        <v>126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pans="1:65" s="2" customFormat="1" ht="16.5" customHeight="1">
      <c r="A114" s="31"/>
      <c r="B114" s="32"/>
      <c r="C114" s="33"/>
      <c r="D114" s="33"/>
      <c r="E114" s="309" t="s">
        <v>1993</v>
      </c>
      <c r="F114" s="311"/>
      <c r="G114" s="311"/>
      <c r="H114" s="311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8" t="s">
        <v>1994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65" t="str">
        <f>E11</f>
        <v>04 - Fotovoltaika</v>
      </c>
      <c r="F116" s="311"/>
      <c r="G116" s="311"/>
      <c r="H116" s="311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8" t="s">
        <v>17</v>
      </c>
      <c r="D118" s="33"/>
      <c r="E118" s="33"/>
      <c r="F118" s="26" t="str">
        <f>F14</f>
        <v>ZVONČIN</v>
      </c>
      <c r="G118" s="33"/>
      <c r="H118" s="33"/>
      <c r="I118" s="28" t="s">
        <v>19</v>
      </c>
      <c r="J118" s="67" t="str">
        <f>IF(J14="","",J14)</f>
        <v>24. 4. 2023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8" t="s">
        <v>21</v>
      </c>
      <c r="D120" s="33"/>
      <c r="E120" s="33"/>
      <c r="F120" s="26" t="str">
        <f>E17</f>
        <v>Obec Zvončín</v>
      </c>
      <c r="G120" s="33"/>
      <c r="H120" s="33"/>
      <c r="I120" s="28" t="s">
        <v>27</v>
      </c>
      <c r="J120" s="29" t="str">
        <f>E23</f>
        <v>HR PROJECT, s.r.o.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8" t="s">
        <v>25</v>
      </c>
      <c r="D121" s="33"/>
      <c r="E121" s="33"/>
      <c r="F121" s="26" t="str">
        <f>IF(E20="","",E20)</f>
        <v xml:space="preserve"> </v>
      </c>
      <c r="G121" s="33"/>
      <c r="H121" s="33"/>
      <c r="I121" s="28" t="s">
        <v>30</v>
      </c>
      <c r="J121" s="29" t="str">
        <f>E26</f>
        <v>Vladimír Pilnik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69"/>
      <c r="B123" s="170"/>
      <c r="C123" s="171" t="s">
        <v>152</v>
      </c>
      <c r="D123" s="172" t="s">
        <v>58</v>
      </c>
      <c r="E123" s="172" t="s">
        <v>54</v>
      </c>
      <c r="F123" s="172" t="s">
        <v>55</v>
      </c>
      <c r="G123" s="172" t="s">
        <v>153</v>
      </c>
      <c r="H123" s="172" t="s">
        <v>154</v>
      </c>
      <c r="I123" s="172" t="s">
        <v>155</v>
      </c>
      <c r="J123" s="173" t="s">
        <v>130</v>
      </c>
      <c r="K123" s="174" t="s">
        <v>156</v>
      </c>
      <c r="L123" s="175"/>
      <c r="M123" s="76" t="s">
        <v>1</v>
      </c>
      <c r="N123" s="77" t="s">
        <v>37</v>
      </c>
      <c r="O123" s="77" t="s">
        <v>157</v>
      </c>
      <c r="P123" s="77" t="s">
        <v>158</v>
      </c>
      <c r="Q123" s="77" t="s">
        <v>159</v>
      </c>
      <c r="R123" s="77" t="s">
        <v>160</v>
      </c>
      <c r="S123" s="77" t="s">
        <v>161</v>
      </c>
      <c r="T123" s="78" t="s">
        <v>162</v>
      </c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</row>
    <row r="124" spans="1:65" s="2" customFormat="1" ht="22.9" customHeight="1">
      <c r="A124" s="31"/>
      <c r="B124" s="32"/>
      <c r="C124" s="83" t="s">
        <v>131</v>
      </c>
      <c r="D124" s="33"/>
      <c r="E124" s="33"/>
      <c r="F124" s="33"/>
      <c r="G124" s="33"/>
      <c r="H124" s="33"/>
      <c r="I124" s="33"/>
      <c r="J124" s="176">
        <f>BK124</f>
        <v>19177.910000000003</v>
      </c>
      <c r="K124" s="33"/>
      <c r="L124" s="36"/>
      <c r="M124" s="79"/>
      <c r="N124" s="177"/>
      <c r="O124" s="80"/>
      <c r="P124" s="178">
        <f>P125+P161+P167</f>
        <v>0</v>
      </c>
      <c r="Q124" s="80"/>
      <c r="R124" s="178">
        <f>R125+R161+R167</f>
        <v>0</v>
      </c>
      <c r="S124" s="80"/>
      <c r="T124" s="179">
        <f>T125+T161+T167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7" t="s">
        <v>72</v>
      </c>
      <c r="AU124" s="17" t="s">
        <v>132</v>
      </c>
      <c r="BK124" s="180">
        <f>BK125+BK161+BK167</f>
        <v>19177.910000000003</v>
      </c>
    </row>
    <row r="125" spans="1:65" s="12" customFormat="1" ht="25.9" customHeight="1">
      <c r="B125" s="181"/>
      <c r="C125" s="182"/>
      <c r="D125" s="183" t="s">
        <v>72</v>
      </c>
      <c r="E125" s="184" t="s">
        <v>615</v>
      </c>
      <c r="F125" s="184" t="s">
        <v>2015</v>
      </c>
      <c r="G125" s="182"/>
      <c r="H125" s="182"/>
      <c r="I125" s="182"/>
      <c r="J125" s="185">
        <f>BK125</f>
        <v>16957.910000000003</v>
      </c>
      <c r="K125" s="182"/>
      <c r="L125" s="186"/>
      <c r="M125" s="187"/>
      <c r="N125" s="188"/>
      <c r="O125" s="188"/>
      <c r="P125" s="189">
        <f>P126</f>
        <v>0</v>
      </c>
      <c r="Q125" s="188"/>
      <c r="R125" s="189">
        <f>R126</f>
        <v>0</v>
      </c>
      <c r="S125" s="188"/>
      <c r="T125" s="190">
        <f>T126</f>
        <v>0</v>
      </c>
      <c r="AR125" s="191" t="s">
        <v>180</v>
      </c>
      <c r="AT125" s="192" t="s">
        <v>72</v>
      </c>
      <c r="AU125" s="192" t="s">
        <v>73</v>
      </c>
      <c r="AY125" s="191" t="s">
        <v>165</v>
      </c>
      <c r="BK125" s="193">
        <f>BK126</f>
        <v>16957.910000000003</v>
      </c>
    </row>
    <row r="126" spans="1:65" s="12" customFormat="1" ht="22.9" customHeight="1">
      <c r="B126" s="181"/>
      <c r="C126" s="182"/>
      <c r="D126" s="183" t="s">
        <v>72</v>
      </c>
      <c r="E126" s="194" t="s">
        <v>2040</v>
      </c>
      <c r="F126" s="194" t="s">
        <v>2041</v>
      </c>
      <c r="G126" s="182"/>
      <c r="H126" s="182"/>
      <c r="I126" s="182"/>
      <c r="J126" s="195">
        <f>BK126</f>
        <v>16957.910000000003</v>
      </c>
      <c r="K126" s="182"/>
      <c r="L126" s="186"/>
      <c r="M126" s="187"/>
      <c r="N126" s="188"/>
      <c r="O126" s="188"/>
      <c r="P126" s="189">
        <f>SUM(P127:P160)</f>
        <v>0</v>
      </c>
      <c r="Q126" s="188"/>
      <c r="R126" s="189">
        <f>SUM(R127:R160)</f>
        <v>0</v>
      </c>
      <c r="S126" s="188"/>
      <c r="T126" s="190">
        <f>SUM(T127:T160)</f>
        <v>0</v>
      </c>
      <c r="AR126" s="191" t="s">
        <v>180</v>
      </c>
      <c r="AT126" s="192" t="s">
        <v>72</v>
      </c>
      <c r="AU126" s="192" t="s">
        <v>81</v>
      </c>
      <c r="AY126" s="191" t="s">
        <v>165</v>
      </c>
      <c r="BK126" s="193">
        <f>SUM(BK127:BK160)</f>
        <v>16957.910000000003</v>
      </c>
    </row>
    <row r="127" spans="1:65" s="2" customFormat="1" ht="24.2" customHeight="1">
      <c r="A127" s="31"/>
      <c r="B127" s="32"/>
      <c r="C127" s="196" t="s">
        <v>81</v>
      </c>
      <c r="D127" s="196" t="s">
        <v>167</v>
      </c>
      <c r="E127" s="197" t="s">
        <v>2042</v>
      </c>
      <c r="F127" s="198" t="s">
        <v>2043</v>
      </c>
      <c r="G127" s="199" t="s">
        <v>220</v>
      </c>
      <c r="H127" s="200">
        <v>42</v>
      </c>
      <c r="I127" s="201">
        <v>1.57</v>
      </c>
      <c r="J127" s="201">
        <f t="shared" ref="J127:J160" si="0">ROUND(I127*H127,2)</f>
        <v>65.94</v>
      </c>
      <c r="K127" s="202"/>
      <c r="L127" s="36"/>
      <c r="M127" s="203" t="s">
        <v>1</v>
      </c>
      <c r="N127" s="204" t="s">
        <v>39</v>
      </c>
      <c r="O127" s="205">
        <v>0</v>
      </c>
      <c r="P127" s="205">
        <f t="shared" ref="P127:P160" si="1">O127*H127</f>
        <v>0</v>
      </c>
      <c r="Q127" s="205">
        <v>0</v>
      </c>
      <c r="R127" s="205">
        <f t="shared" ref="R127:R160" si="2">Q127*H127</f>
        <v>0</v>
      </c>
      <c r="S127" s="205">
        <v>0</v>
      </c>
      <c r="T127" s="206">
        <f t="shared" ref="T127:T160" si="3"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7" t="s">
        <v>530</v>
      </c>
      <c r="AT127" s="207" t="s">
        <v>167</v>
      </c>
      <c r="AU127" s="207" t="s">
        <v>94</v>
      </c>
      <c r="AY127" s="17" t="s">
        <v>165</v>
      </c>
      <c r="BE127" s="208">
        <f t="shared" ref="BE127:BE160" si="4">IF(N127="základná",J127,0)</f>
        <v>0</v>
      </c>
      <c r="BF127" s="208">
        <f t="shared" ref="BF127:BF160" si="5">IF(N127="znížená",J127,0)</f>
        <v>65.94</v>
      </c>
      <c r="BG127" s="208">
        <f t="shared" ref="BG127:BG160" si="6">IF(N127="zákl. prenesená",J127,0)</f>
        <v>0</v>
      </c>
      <c r="BH127" s="208">
        <f t="shared" ref="BH127:BH160" si="7">IF(N127="zníž. prenesená",J127,0)</f>
        <v>0</v>
      </c>
      <c r="BI127" s="208">
        <f t="shared" ref="BI127:BI160" si="8">IF(N127="nulová",J127,0)</f>
        <v>0</v>
      </c>
      <c r="BJ127" s="17" t="s">
        <v>94</v>
      </c>
      <c r="BK127" s="208">
        <f t="shared" ref="BK127:BK160" si="9">ROUND(I127*H127,2)</f>
        <v>65.94</v>
      </c>
      <c r="BL127" s="17" t="s">
        <v>530</v>
      </c>
      <c r="BM127" s="207" t="s">
        <v>94</v>
      </c>
    </row>
    <row r="128" spans="1:65" s="2" customFormat="1" ht="24.2" customHeight="1">
      <c r="A128" s="31"/>
      <c r="B128" s="32"/>
      <c r="C128" s="243" t="s">
        <v>94</v>
      </c>
      <c r="D128" s="243" t="s">
        <v>615</v>
      </c>
      <c r="E128" s="244" t="s">
        <v>2044</v>
      </c>
      <c r="F128" s="245" t="s">
        <v>2045</v>
      </c>
      <c r="G128" s="246" t="s">
        <v>220</v>
      </c>
      <c r="H128" s="247">
        <v>42</v>
      </c>
      <c r="I128" s="248">
        <v>0.82</v>
      </c>
      <c r="J128" s="248">
        <f t="shared" si="0"/>
        <v>34.44</v>
      </c>
      <c r="K128" s="249"/>
      <c r="L128" s="250"/>
      <c r="M128" s="251" t="s">
        <v>1</v>
      </c>
      <c r="N128" s="252" t="s">
        <v>39</v>
      </c>
      <c r="O128" s="205">
        <v>0</v>
      </c>
      <c r="P128" s="205">
        <f t="shared" si="1"/>
        <v>0</v>
      </c>
      <c r="Q128" s="205">
        <v>0</v>
      </c>
      <c r="R128" s="205">
        <f t="shared" si="2"/>
        <v>0</v>
      </c>
      <c r="S128" s="205">
        <v>0</v>
      </c>
      <c r="T128" s="206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7" t="s">
        <v>1230</v>
      </c>
      <c r="AT128" s="207" t="s">
        <v>615</v>
      </c>
      <c r="AU128" s="207" t="s">
        <v>94</v>
      </c>
      <c r="AY128" s="17" t="s">
        <v>165</v>
      </c>
      <c r="BE128" s="208">
        <f t="shared" si="4"/>
        <v>0</v>
      </c>
      <c r="BF128" s="208">
        <f t="shared" si="5"/>
        <v>34.44</v>
      </c>
      <c r="BG128" s="208">
        <f t="shared" si="6"/>
        <v>0</v>
      </c>
      <c r="BH128" s="208">
        <f t="shared" si="7"/>
        <v>0</v>
      </c>
      <c r="BI128" s="208">
        <f t="shared" si="8"/>
        <v>0</v>
      </c>
      <c r="BJ128" s="17" t="s">
        <v>94</v>
      </c>
      <c r="BK128" s="208">
        <f t="shared" si="9"/>
        <v>34.44</v>
      </c>
      <c r="BL128" s="17" t="s">
        <v>1230</v>
      </c>
      <c r="BM128" s="207" t="s">
        <v>171</v>
      </c>
    </row>
    <row r="129" spans="1:65" s="2" customFormat="1" ht="24.2" customHeight="1">
      <c r="A129" s="31"/>
      <c r="B129" s="32"/>
      <c r="C129" s="243" t="s">
        <v>180</v>
      </c>
      <c r="D129" s="243" t="s">
        <v>615</v>
      </c>
      <c r="E129" s="244" t="s">
        <v>2046</v>
      </c>
      <c r="F129" s="245" t="s">
        <v>2047</v>
      </c>
      <c r="G129" s="246" t="s">
        <v>289</v>
      </c>
      <c r="H129" s="247">
        <v>4</v>
      </c>
      <c r="I129" s="248">
        <v>0.4</v>
      </c>
      <c r="J129" s="248">
        <f t="shared" si="0"/>
        <v>1.6</v>
      </c>
      <c r="K129" s="249"/>
      <c r="L129" s="250"/>
      <c r="M129" s="251" t="s">
        <v>1</v>
      </c>
      <c r="N129" s="252" t="s">
        <v>39</v>
      </c>
      <c r="O129" s="205">
        <v>0</v>
      </c>
      <c r="P129" s="205">
        <f t="shared" si="1"/>
        <v>0</v>
      </c>
      <c r="Q129" s="205">
        <v>0</v>
      </c>
      <c r="R129" s="205">
        <f t="shared" si="2"/>
        <v>0</v>
      </c>
      <c r="S129" s="205">
        <v>0</v>
      </c>
      <c r="T129" s="206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7" t="s">
        <v>1230</v>
      </c>
      <c r="AT129" s="207" t="s">
        <v>615</v>
      </c>
      <c r="AU129" s="207" t="s">
        <v>94</v>
      </c>
      <c r="AY129" s="17" t="s">
        <v>165</v>
      </c>
      <c r="BE129" s="208">
        <f t="shared" si="4"/>
        <v>0</v>
      </c>
      <c r="BF129" s="208">
        <f t="shared" si="5"/>
        <v>1.6</v>
      </c>
      <c r="BG129" s="208">
        <f t="shared" si="6"/>
        <v>0</v>
      </c>
      <c r="BH129" s="208">
        <f t="shared" si="7"/>
        <v>0</v>
      </c>
      <c r="BI129" s="208">
        <f t="shared" si="8"/>
        <v>0</v>
      </c>
      <c r="BJ129" s="17" t="s">
        <v>94</v>
      </c>
      <c r="BK129" s="208">
        <f t="shared" si="9"/>
        <v>1.6</v>
      </c>
      <c r="BL129" s="17" t="s">
        <v>1230</v>
      </c>
      <c r="BM129" s="207" t="s">
        <v>194</v>
      </c>
    </row>
    <row r="130" spans="1:65" s="2" customFormat="1" ht="24.2" customHeight="1">
      <c r="A130" s="31"/>
      <c r="B130" s="32"/>
      <c r="C130" s="196" t="s">
        <v>171</v>
      </c>
      <c r="D130" s="196" t="s">
        <v>167</v>
      </c>
      <c r="E130" s="197" t="s">
        <v>2066</v>
      </c>
      <c r="F130" s="198" t="s">
        <v>2067</v>
      </c>
      <c r="G130" s="199" t="s">
        <v>289</v>
      </c>
      <c r="H130" s="200">
        <v>9</v>
      </c>
      <c r="I130" s="201">
        <v>1.25</v>
      </c>
      <c r="J130" s="201">
        <f t="shared" si="0"/>
        <v>11.25</v>
      </c>
      <c r="K130" s="202"/>
      <c r="L130" s="36"/>
      <c r="M130" s="203" t="s">
        <v>1</v>
      </c>
      <c r="N130" s="204" t="s">
        <v>39</v>
      </c>
      <c r="O130" s="205">
        <v>0</v>
      </c>
      <c r="P130" s="205">
        <f t="shared" si="1"/>
        <v>0</v>
      </c>
      <c r="Q130" s="205">
        <v>0</v>
      </c>
      <c r="R130" s="205">
        <f t="shared" si="2"/>
        <v>0</v>
      </c>
      <c r="S130" s="205">
        <v>0</v>
      </c>
      <c r="T130" s="206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7" t="s">
        <v>530</v>
      </c>
      <c r="AT130" s="207" t="s">
        <v>167</v>
      </c>
      <c r="AU130" s="207" t="s">
        <v>94</v>
      </c>
      <c r="AY130" s="17" t="s">
        <v>165</v>
      </c>
      <c r="BE130" s="208">
        <f t="shared" si="4"/>
        <v>0</v>
      </c>
      <c r="BF130" s="208">
        <f t="shared" si="5"/>
        <v>11.25</v>
      </c>
      <c r="BG130" s="208">
        <f t="shared" si="6"/>
        <v>0</v>
      </c>
      <c r="BH130" s="208">
        <f t="shared" si="7"/>
        <v>0</v>
      </c>
      <c r="BI130" s="208">
        <f t="shared" si="8"/>
        <v>0</v>
      </c>
      <c r="BJ130" s="17" t="s">
        <v>94</v>
      </c>
      <c r="BK130" s="208">
        <f t="shared" si="9"/>
        <v>11.25</v>
      </c>
      <c r="BL130" s="17" t="s">
        <v>530</v>
      </c>
      <c r="BM130" s="207" t="s">
        <v>202</v>
      </c>
    </row>
    <row r="131" spans="1:65" s="2" customFormat="1" ht="24.2" customHeight="1">
      <c r="A131" s="31"/>
      <c r="B131" s="32"/>
      <c r="C131" s="196" t="s">
        <v>190</v>
      </c>
      <c r="D131" s="196" t="s">
        <v>167</v>
      </c>
      <c r="E131" s="197" t="s">
        <v>2068</v>
      </c>
      <c r="F131" s="198" t="s">
        <v>2069</v>
      </c>
      <c r="G131" s="199" t="s">
        <v>289</v>
      </c>
      <c r="H131" s="200">
        <v>28</v>
      </c>
      <c r="I131" s="201">
        <v>1.86</v>
      </c>
      <c r="J131" s="201">
        <f t="shared" si="0"/>
        <v>52.08</v>
      </c>
      <c r="K131" s="202"/>
      <c r="L131" s="36"/>
      <c r="M131" s="203" t="s">
        <v>1</v>
      </c>
      <c r="N131" s="204" t="s">
        <v>39</v>
      </c>
      <c r="O131" s="205">
        <v>0</v>
      </c>
      <c r="P131" s="205">
        <f t="shared" si="1"/>
        <v>0</v>
      </c>
      <c r="Q131" s="205">
        <v>0</v>
      </c>
      <c r="R131" s="205">
        <f t="shared" si="2"/>
        <v>0</v>
      </c>
      <c r="S131" s="205">
        <v>0</v>
      </c>
      <c r="T131" s="206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530</v>
      </c>
      <c r="AT131" s="207" t="s">
        <v>167</v>
      </c>
      <c r="AU131" s="207" t="s">
        <v>94</v>
      </c>
      <c r="AY131" s="17" t="s">
        <v>165</v>
      </c>
      <c r="BE131" s="208">
        <f t="shared" si="4"/>
        <v>0</v>
      </c>
      <c r="BF131" s="208">
        <f t="shared" si="5"/>
        <v>52.08</v>
      </c>
      <c r="BG131" s="208">
        <f t="shared" si="6"/>
        <v>0</v>
      </c>
      <c r="BH131" s="208">
        <f t="shared" si="7"/>
        <v>0</v>
      </c>
      <c r="BI131" s="208">
        <f t="shared" si="8"/>
        <v>0</v>
      </c>
      <c r="BJ131" s="17" t="s">
        <v>94</v>
      </c>
      <c r="BK131" s="208">
        <f t="shared" si="9"/>
        <v>52.08</v>
      </c>
      <c r="BL131" s="17" t="s">
        <v>530</v>
      </c>
      <c r="BM131" s="207" t="s">
        <v>122</v>
      </c>
    </row>
    <row r="132" spans="1:65" s="2" customFormat="1" ht="24.2" customHeight="1">
      <c r="A132" s="31"/>
      <c r="B132" s="32"/>
      <c r="C132" s="196" t="s">
        <v>194</v>
      </c>
      <c r="D132" s="196" t="s">
        <v>167</v>
      </c>
      <c r="E132" s="197" t="s">
        <v>2464</v>
      </c>
      <c r="F132" s="198" t="s">
        <v>2465</v>
      </c>
      <c r="G132" s="199" t="s">
        <v>2466</v>
      </c>
      <c r="H132" s="200">
        <v>10</v>
      </c>
      <c r="I132" s="201">
        <v>7.55</v>
      </c>
      <c r="J132" s="201">
        <f t="shared" si="0"/>
        <v>75.5</v>
      </c>
      <c r="K132" s="202"/>
      <c r="L132" s="36"/>
      <c r="M132" s="203" t="s">
        <v>1</v>
      </c>
      <c r="N132" s="204" t="s">
        <v>39</v>
      </c>
      <c r="O132" s="205">
        <v>0</v>
      </c>
      <c r="P132" s="205">
        <f t="shared" si="1"/>
        <v>0</v>
      </c>
      <c r="Q132" s="205">
        <v>0</v>
      </c>
      <c r="R132" s="205">
        <f t="shared" si="2"/>
        <v>0</v>
      </c>
      <c r="S132" s="205">
        <v>0</v>
      </c>
      <c r="T132" s="206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7" t="s">
        <v>530</v>
      </c>
      <c r="AT132" s="207" t="s">
        <v>167</v>
      </c>
      <c r="AU132" s="207" t="s">
        <v>94</v>
      </c>
      <c r="AY132" s="17" t="s">
        <v>165</v>
      </c>
      <c r="BE132" s="208">
        <f t="shared" si="4"/>
        <v>0</v>
      </c>
      <c r="BF132" s="208">
        <f t="shared" si="5"/>
        <v>75.5</v>
      </c>
      <c r="BG132" s="208">
        <f t="shared" si="6"/>
        <v>0</v>
      </c>
      <c r="BH132" s="208">
        <f t="shared" si="7"/>
        <v>0</v>
      </c>
      <c r="BI132" s="208">
        <f t="shared" si="8"/>
        <v>0</v>
      </c>
      <c r="BJ132" s="17" t="s">
        <v>94</v>
      </c>
      <c r="BK132" s="208">
        <f t="shared" si="9"/>
        <v>75.5</v>
      </c>
      <c r="BL132" s="17" t="s">
        <v>530</v>
      </c>
      <c r="BM132" s="207" t="s">
        <v>225</v>
      </c>
    </row>
    <row r="133" spans="1:65" s="2" customFormat="1" ht="24.2" customHeight="1">
      <c r="A133" s="31"/>
      <c r="B133" s="32"/>
      <c r="C133" s="196" t="s">
        <v>198</v>
      </c>
      <c r="D133" s="196" t="s">
        <v>167</v>
      </c>
      <c r="E133" s="197" t="s">
        <v>2467</v>
      </c>
      <c r="F133" s="198" t="s">
        <v>2468</v>
      </c>
      <c r="G133" s="199" t="s">
        <v>2469</v>
      </c>
      <c r="H133" s="200">
        <v>10</v>
      </c>
      <c r="I133" s="201">
        <v>32.950000000000003</v>
      </c>
      <c r="J133" s="201">
        <f t="shared" si="0"/>
        <v>329.5</v>
      </c>
      <c r="K133" s="202"/>
      <c r="L133" s="36"/>
      <c r="M133" s="203" t="s">
        <v>1</v>
      </c>
      <c r="N133" s="204" t="s">
        <v>39</v>
      </c>
      <c r="O133" s="205">
        <v>0</v>
      </c>
      <c r="P133" s="205">
        <f t="shared" si="1"/>
        <v>0</v>
      </c>
      <c r="Q133" s="205">
        <v>0</v>
      </c>
      <c r="R133" s="205">
        <f t="shared" si="2"/>
        <v>0</v>
      </c>
      <c r="S133" s="205">
        <v>0</v>
      </c>
      <c r="T133" s="206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530</v>
      </c>
      <c r="AT133" s="207" t="s">
        <v>167</v>
      </c>
      <c r="AU133" s="207" t="s">
        <v>94</v>
      </c>
      <c r="AY133" s="17" t="s">
        <v>165</v>
      </c>
      <c r="BE133" s="208">
        <f t="shared" si="4"/>
        <v>0</v>
      </c>
      <c r="BF133" s="208">
        <f t="shared" si="5"/>
        <v>329.5</v>
      </c>
      <c r="BG133" s="208">
        <f t="shared" si="6"/>
        <v>0</v>
      </c>
      <c r="BH133" s="208">
        <f t="shared" si="7"/>
        <v>0</v>
      </c>
      <c r="BI133" s="208">
        <f t="shared" si="8"/>
        <v>0</v>
      </c>
      <c r="BJ133" s="17" t="s">
        <v>94</v>
      </c>
      <c r="BK133" s="208">
        <f t="shared" si="9"/>
        <v>329.5</v>
      </c>
      <c r="BL133" s="17" t="s">
        <v>530</v>
      </c>
      <c r="BM133" s="207" t="s">
        <v>238</v>
      </c>
    </row>
    <row r="134" spans="1:65" s="2" customFormat="1" ht="21.75" customHeight="1">
      <c r="A134" s="31"/>
      <c r="B134" s="32"/>
      <c r="C134" s="243" t="s">
        <v>202</v>
      </c>
      <c r="D134" s="243" t="s">
        <v>615</v>
      </c>
      <c r="E134" s="244" t="s">
        <v>2470</v>
      </c>
      <c r="F134" s="245" t="s">
        <v>2471</v>
      </c>
      <c r="G134" s="246" t="s">
        <v>2469</v>
      </c>
      <c r="H134" s="247">
        <v>10</v>
      </c>
      <c r="I134" s="248">
        <v>211.39</v>
      </c>
      <c r="J134" s="248">
        <f t="shared" si="0"/>
        <v>2113.9</v>
      </c>
      <c r="K134" s="249"/>
      <c r="L134" s="250"/>
      <c r="M134" s="251" t="s">
        <v>1</v>
      </c>
      <c r="N134" s="252" t="s">
        <v>39</v>
      </c>
      <c r="O134" s="205">
        <v>0</v>
      </c>
      <c r="P134" s="205">
        <f t="shared" si="1"/>
        <v>0</v>
      </c>
      <c r="Q134" s="205">
        <v>0</v>
      </c>
      <c r="R134" s="205">
        <f t="shared" si="2"/>
        <v>0</v>
      </c>
      <c r="S134" s="205">
        <v>0</v>
      </c>
      <c r="T134" s="206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1230</v>
      </c>
      <c r="AT134" s="207" t="s">
        <v>615</v>
      </c>
      <c r="AU134" s="207" t="s">
        <v>94</v>
      </c>
      <c r="AY134" s="17" t="s">
        <v>165</v>
      </c>
      <c r="BE134" s="208">
        <f t="shared" si="4"/>
        <v>0</v>
      </c>
      <c r="BF134" s="208">
        <f t="shared" si="5"/>
        <v>2113.9</v>
      </c>
      <c r="BG134" s="208">
        <f t="shared" si="6"/>
        <v>0</v>
      </c>
      <c r="BH134" s="208">
        <f t="shared" si="7"/>
        <v>0</v>
      </c>
      <c r="BI134" s="208">
        <f t="shared" si="8"/>
        <v>0</v>
      </c>
      <c r="BJ134" s="17" t="s">
        <v>94</v>
      </c>
      <c r="BK134" s="208">
        <f t="shared" si="9"/>
        <v>2113.9</v>
      </c>
      <c r="BL134" s="17" t="s">
        <v>1230</v>
      </c>
      <c r="BM134" s="207" t="s">
        <v>257</v>
      </c>
    </row>
    <row r="135" spans="1:65" s="2" customFormat="1" ht="24.2" customHeight="1">
      <c r="A135" s="31"/>
      <c r="B135" s="32"/>
      <c r="C135" s="196" t="s">
        <v>207</v>
      </c>
      <c r="D135" s="196" t="s">
        <v>167</v>
      </c>
      <c r="E135" s="197" t="s">
        <v>2472</v>
      </c>
      <c r="F135" s="198" t="s">
        <v>2473</v>
      </c>
      <c r="G135" s="199" t="s">
        <v>289</v>
      </c>
      <c r="H135" s="200">
        <v>30</v>
      </c>
      <c r="I135" s="201">
        <v>13.74</v>
      </c>
      <c r="J135" s="201">
        <f t="shared" si="0"/>
        <v>412.2</v>
      </c>
      <c r="K135" s="202"/>
      <c r="L135" s="36"/>
      <c r="M135" s="203" t="s">
        <v>1</v>
      </c>
      <c r="N135" s="204" t="s">
        <v>39</v>
      </c>
      <c r="O135" s="205">
        <v>0</v>
      </c>
      <c r="P135" s="205">
        <f t="shared" si="1"/>
        <v>0</v>
      </c>
      <c r="Q135" s="205">
        <v>0</v>
      </c>
      <c r="R135" s="205">
        <f t="shared" si="2"/>
        <v>0</v>
      </c>
      <c r="S135" s="205">
        <v>0</v>
      </c>
      <c r="T135" s="206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7" t="s">
        <v>530</v>
      </c>
      <c r="AT135" s="207" t="s">
        <v>167</v>
      </c>
      <c r="AU135" s="207" t="s">
        <v>94</v>
      </c>
      <c r="AY135" s="17" t="s">
        <v>165</v>
      </c>
      <c r="BE135" s="208">
        <f t="shared" si="4"/>
        <v>0</v>
      </c>
      <c r="BF135" s="208">
        <f t="shared" si="5"/>
        <v>412.2</v>
      </c>
      <c r="BG135" s="208">
        <f t="shared" si="6"/>
        <v>0</v>
      </c>
      <c r="BH135" s="208">
        <f t="shared" si="7"/>
        <v>0</v>
      </c>
      <c r="BI135" s="208">
        <f t="shared" si="8"/>
        <v>0</v>
      </c>
      <c r="BJ135" s="17" t="s">
        <v>94</v>
      </c>
      <c r="BK135" s="208">
        <f t="shared" si="9"/>
        <v>412.2</v>
      </c>
      <c r="BL135" s="17" t="s">
        <v>530</v>
      </c>
      <c r="BM135" s="207" t="s">
        <v>273</v>
      </c>
    </row>
    <row r="136" spans="1:65" s="2" customFormat="1" ht="24.2" customHeight="1">
      <c r="A136" s="31"/>
      <c r="B136" s="32"/>
      <c r="C136" s="243" t="s">
        <v>122</v>
      </c>
      <c r="D136" s="243" t="s">
        <v>615</v>
      </c>
      <c r="E136" s="244" t="s">
        <v>2474</v>
      </c>
      <c r="F136" s="245" t="s">
        <v>2475</v>
      </c>
      <c r="G136" s="246" t="s">
        <v>289</v>
      </c>
      <c r="H136" s="247">
        <v>30</v>
      </c>
      <c r="I136" s="248">
        <v>221.88</v>
      </c>
      <c r="J136" s="248">
        <f t="shared" si="0"/>
        <v>6656.4</v>
      </c>
      <c r="K136" s="249"/>
      <c r="L136" s="250"/>
      <c r="M136" s="251" t="s">
        <v>1</v>
      </c>
      <c r="N136" s="252" t="s">
        <v>39</v>
      </c>
      <c r="O136" s="205">
        <v>0</v>
      </c>
      <c r="P136" s="205">
        <f t="shared" si="1"/>
        <v>0</v>
      </c>
      <c r="Q136" s="205">
        <v>0</v>
      </c>
      <c r="R136" s="205">
        <f t="shared" si="2"/>
        <v>0</v>
      </c>
      <c r="S136" s="205">
        <v>0</v>
      </c>
      <c r="T136" s="206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7" t="s">
        <v>1230</v>
      </c>
      <c r="AT136" s="207" t="s">
        <v>615</v>
      </c>
      <c r="AU136" s="207" t="s">
        <v>94</v>
      </c>
      <c r="AY136" s="17" t="s">
        <v>165</v>
      </c>
      <c r="BE136" s="208">
        <f t="shared" si="4"/>
        <v>0</v>
      </c>
      <c r="BF136" s="208">
        <f t="shared" si="5"/>
        <v>6656.4</v>
      </c>
      <c r="BG136" s="208">
        <f t="shared" si="6"/>
        <v>0</v>
      </c>
      <c r="BH136" s="208">
        <f t="shared" si="7"/>
        <v>0</v>
      </c>
      <c r="BI136" s="208">
        <f t="shared" si="8"/>
        <v>0</v>
      </c>
      <c r="BJ136" s="17" t="s">
        <v>94</v>
      </c>
      <c r="BK136" s="208">
        <f t="shared" si="9"/>
        <v>6656.4</v>
      </c>
      <c r="BL136" s="17" t="s">
        <v>1230</v>
      </c>
      <c r="BM136" s="207" t="s">
        <v>7</v>
      </c>
    </row>
    <row r="137" spans="1:65" s="2" customFormat="1" ht="24.2" customHeight="1">
      <c r="A137" s="31"/>
      <c r="B137" s="32"/>
      <c r="C137" s="196" t="s">
        <v>217</v>
      </c>
      <c r="D137" s="196" t="s">
        <v>167</v>
      </c>
      <c r="E137" s="197" t="s">
        <v>2476</v>
      </c>
      <c r="F137" s="198" t="s">
        <v>2477</v>
      </c>
      <c r="G137" s="199" t="s">
        <v>289</v>
      </c>
      <c r="H137" s="200">
        <v>1</v>
      </c>
      <c r="I137" s="201">
        <v>103.99</v>
      </c>
      <c r="J137" s="201">
        <f t="shared" si="0"/>
        <v>103.99</v>
      </c>
      <c r="K137" s="202"/>
      <c r="L137" s="36"/>
      <c r="M137" s="203" t="s">
        <v>1</v>
      </c>
      <c r="N137" s="204" t="s">
        <v>39</v>
      </c>
      <c r="O137" s="205">
        <v>0</v>
      </c>
      <c r="P137" s="205">
        <f t="shared" si="1"/>
        <v>0</v>
      </c>
      <c r="Q137" s="205">
        <v>0</v>
      </c>
      <c r="R137" s="205">
        <f t="shared" si="2"/>
        <v>0</v>
      </c>
      <c r="S137" s="205">
        <v>0</v>
      </c>
      <c r="T137" s="206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530</v>
      </c>
      <c r="AT137" s="207" t="s">
        <v>167</v>
      </c>
      <c r="AU137" s="207" t="s">
        <v>94</v>
      </c>
      <c r="AY137" s="17" t="s">
        <v>165</v>
      </c>
      <c r="BE137" s="208">
        <f t="shared" si="4"/>
        <v>0</v>
      </c>
      <c r="BF137" s="208">
        <f t="shared" si="5"/>
        <v>103.99</v>
      </c>
      <c r="BG137" s="208">
        <f t="shared" si="6"/>
        <v>0</v>
      </c>
      <c r="BH137" s="208">
        <f t="shared" si="7"/>
        <v>0</v>
      </c>
      <c r="BI137" s="208">
        <f t="shared" si="8"/>
        <v>0</v>
      </c>
      <c r="BJ137" s="17" t="s">
        <v>94</v>
      </c>
      <c r="BK137" s="208">
        <f t="shared" si="9"/>
        <v>103.99</v>
      </c>
      <c r="BL137" s="17" t="s">
        <v>530</v>
      </c>
      <c r="BM137" s="207" t="s">
        <v>297</v>
      </c>
    </row>
    <row r="138" spans="1:65" s="2" customFormat="1" ht="24.2" customHeight="1">
      <c r="A138" s="31"/>
      <c r="B138" s="32"/>
      <c r="C138" s="243" t="s">
        <v>225</v>
      </c>
      <c r="D138" s="243" t="s">
        <v>615</v>
      </c>
      <c r="E138" s="244" t="s">
        <v>2478</v>
      </c>
      <c r="F138" s="245" t="s">
        <v>2479</v>
      </c>
      <c r="G138" s="246" t="s">
        <v>289</v>
      </c>
      <c r="H138" s="247">
        <v>1</v>
      </c>
      <c r="I138" s="248">
        <v>494</v>
      </c>
      <c r="J138" s="248">
        <f t="shared" si="0"/>
        <v>494</v>
      </c>
      <c r="K138" s="249"/>
      <c r="L138" s="250"/>
      <c r="M138" s="251" t="s">
        <v>1</v>
      </c>
      <c r="N138" s="252" t="s">
        <v>39</v>
      </c>
      <c r="O138" s="205">
        <v>0</v>
      </c>
      <c r="P138" s="205">
        <f t="shared" si="1"/>
        <v>0</v>
      </c>
      <c r="Q138" s="205">
        <v>0</v>
      </c>
      <c r="R138" s="205">
        <f t="shared" si="2"/>
        <v>0</v>
      </c>
      <c r="S138" s="205">
        <v>0</v>
      </c>
      <c r="T138" s="206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1230</v>
      </c>
      <c r="AT138" s="207" t="s">
        <v>615</v>
      </c>
      <c r="AU138" s="207" t="s">
        <v>94</v>
      </c>
      <c r="AY138" s="17" t="s">
        <v>165</v>
      </c>
      <c r="BE138" s="208">
        <f t="shared" si="4"/>
        <v>0</v>
      </c>
      <c r="BF138" s="208">
        <f t="shared" si="5"/>
        <v>494</v>
      </c>
      <c r="BG138" s="208">
        <f t="shared" si="6"/>
        <v>0</v>
      </c>
      <c r="BH138" s="208">
        <f t="shared" si="7"/>
        <v>0</v>
      </c>
      <c r="BI138" s="208">
        <f t="shared" si="8"/>
        <v>0</v>
      </c>
      <c r="BJ138" s="17" t="s">
        <v>94</v>
      </c>
      <c r="BK138" s="208">
        <f t="shared" si="9"/>
        <v>494</v>
      </c>
      <c r="BL138" s="17" t="s">
        <v>1230</v>
      </c>
      <c r="BM138" s="207" t="s">
        <v>309</v>
      </c>
    </row>
    <row r="139" spans="1:65" s="2" customFormat="1" ht="24.2" customHeight="1">
      <c r="A139" s="31"/>
      <c r="B139" s="32"/>
      <c r="C139" s="196" t="s">
        <v>231</v>
      </c>
      <c r="D139" s="196" t="s">
        <v>167</v>
      </c>
      <c r="E139" s="197" t="s">
        <v>2480</v>
      </c>
      <c r="F139" s="198" t="s">
        <v>2481</v>
      </c>
      <c r="G139" s="199" t="s">
        <v>289</v>
      </c>
      <c r="H139" s="200">
        <v>1</v>
      </c>
      <c r="I139" s="201">
        <v>138.69</v>
      </c>
      <c r="J139" s="201">
        <f t="shared" si="0"/>
        <v>138.69</v>
      </c>
      <c r="K139" s="202"/>
      <c r="L139" s="36"/>
      <c r="M139" s="203" t="s">
        <v>1</v>
      </c>
      <c r="N139" s="204" t="s">
        <v>39</v>
      </c>
      <c r="O139" s="205">
        <v>0</v>
      </c>
      <c r="P139" s="205">
        <f t="shared" si="1"/>
        <v>0</v>
      </c>
      <c r="Q139" s="205">
        <v>0</v>
      </c>
      <c r="R139" s="205">
        <f t="shared" si="2"/>
        <v>0</v>
      </c>
      <c r="S139" s="205">
        <v>0</v>
      </c>
      <c r="T139" s="206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530</v>
      </c>
      <c r="AT139" s="207" t="s">
        <v>167</v>
      </c>
      <c r="AU139" s="207" t="s">
        <v>94</v>
      </c>
      <c r="AY139" s="17" t="s">
        <v>165</v>
      </c>
      <c r="BE139" s="208">
        <f t="shared" si="4"/>
        <v>0</v>
      </c>
      <c r="BF139" s="208">
        <f t="shared" si="5"/>
        <v>138.69</v>
      </c>
      <c r="BG139" s="208">
        <f t="shared" si="6"/>
        <v>0</v>
      </c>
      <c r="BH139" s="208">
        <f t="shared" si="7"/>
        <v>0</v>
      </c>
      <c r="BI139" s="208">
        <f t="shared" si="8"/>
        <v>0</v>
      </c>
      <c r="BJ139" s="17" t="s">
        <v>94</v>
      </c>
      <c r="BK139" s="208">
        <f t="shared" si="9"/>
        <v>138.69</v>
      </c>
      <c r="BL139" s="17" t="s">
        <v>530</v>
      </c>
      <c r="BM139" s="207" t="s">
        <v>322</v>
      </c>
    </row>
    <row r="140" spans="1:65" s="2" customFormat="1" ht="24.2" customHeight="1">
      <c r="A140" s="31"/>
      <c r="B140" s="32"/>
      <c r="C140" s="243" t="s">
        <v>238</v>
      </c>
      <c r="D140" s="243" t="s">
        <v>615</v>
      </c>
      <c r="E140" s="244" t="s">
        <v>2482</v>
      </c>
      <c r="F140" s="245" t="s">
        <v>2483</v>
      </c>
      <c r="G140" s="246" t="s">
        <v>289</v>
      </c>
      <c r="H140" s="247">
        <v>1</v>
      </c>
      <c r="I140" s="248">
        <v>748</v>
      </c>
      <c r="J140" s="248">
        <f t="shared" si="0"/>
        <v>748</v>
      </c>
      <c r="K140" s="249"/>
      <c r="L140" s="250"/>
      <c r="M140" s="251" t="s">
        <v>1</v>
      </c>
      <c r="N140" s="252" t="s">
        <v>39</v>
      </c>
      <c r="O140" s="205">
        <v>0</v>
      </c>
      <c r="P140" s="205">
        <f t="shared" si="1"/>
        <v>0</v>
      </c>
      <c r="Q140" s="205">
        <v>0</v>
      </c>
      <c r="R140" s="205">
        <f t="shared" si="2"/>
        <v>0</v>
      </c>
      <c r="S140" s="205">
        <v>0</v>
      </c>
      <c r="T140" s="206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1230</v>
      </c>
      <c r="AT140" s="207" t="s">
        <v>615</v>
      </c>
      <c r="AU140" s="207" t="s">
        <v>94</v>
      </c>
      <c r="AY140" s="17" t="s">
        <v>165</v>
      </c>
      <c r="BE140" s="208">
        <f t="shared" si="4"/>
        <v>0</v>
      </c>
      <c r="BF140" s="208">
        <f t="shared" si="5"/>
        <v>748</v>
      </c>
      <c r="BG140" s="208">
        <f t="shared" si="6"/>
        <v>0</v>
      </c>
      <c r="BH140" s="208">
        <f t="shared" si="7"/>
        <v>0</v>
      </c>
      <c r="BI140" s="208">
        <f t="shared" si="8"/>
        <v>0</v>
      </c>
      <c r="BJ140" s="17" t="s">
        <v>94</v>
      </c>
      <c r="BK140" s="208">
        <f t="shared" si="9"/>
        <v>748</v>
      </c>
      <c r="BL140" s="17" t="s">
        <v>1230</v>
      </c>
      <c r="BM140" s="207" t="s">
        <v>330</v>
      </c>
    </row>
    <row r="141" spans="1:65" s="2" customFormat="1" ht="24.2" customHeight="1">
      <c r="A141" s="31"/>
      <c r="B141" s="32"/>
      <c r="C141" s="243" t="s">
        <v>244</v>
      </c>
      <c r="D141" s="243" t="s">
        <v>615</v>
      </c>
      <c r="E141" s="244" t="s">
        <v>2484</v>
      </c>
      <c r="F141" s="245" t="s">
        <v>2485</v>
      </c>
      <c r="G141" s="246" t="s">
        <v>289</v>
      </c>
      <c r="H141" s="247">
        <v>1</v>
      </c>
      <c r="I141" s="248">
        <v>235</v>
      </c>
      <c r="J141" s="248">
        <f t="shared" si="0"/>
        <v>235</v>
      </c>
      <c r="K141" s="249"/>
      <c r="L141" s="250"/>
      <c r="M141" s="251" t="s">
        <v>1</v>
      </c>
      <c r="N141" s="252" t="s">
        <v>39</v>
      </c>
      <c r="O141" s="205">
        <v>0</v>
      </c>
      <c r="P141" s="205">
        <f t="shared" si="1"/>
        <v>0</v>
      </c>
      <c r="Q141" s="205">
        <v>0</v>
      </c>
      <c r="R141" s="205">
        <f t="shared" si="2"/>
        <v>0</v>
      </c>
      <c r="S141" s="205">
        <v>0</v>
      </c>
      <c r="T141" s="206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1230</v>
      </c>
      <c r="AT141" s="207" t="s">
        <v>615</v>
      </c>
      <c r="AU141" s="207" t="s">
        <v>94</v>
      </c>
      <c r="AY141" s="17" t="s">
        <v>165</v>
      </c>
      <c r="BE141" s="208">
        <f t="shared" si="4"/>
        <v>0</v>
      </c>
      <c r="BF141" s="208">
        <f t="shared" si="5"/>
        <v>235</v>
      </c>
      <c r="BG141" s="208">
        <f t="shared" si="6"/>
        <v>0</v>
      </c>
      <c r="BH141" s="208">
        <f t="shared" si="7"/>
        <v>0</v>
      </c>
      <c r="BI141" s="208">
        <f t="shared" si="8"/>
        <v>0</v>
      </c>
      <c r="BJ141" s="17" t="s">
        <v>94</v>
      </c>
      <c r="BK141" s="208">
        <f t="shared" si="9"/>
        <v>235</v>
      </c>
      <c r="BL141" s="17" t="s">
        <v>1230</v>
      </c>
      <c r="BM141" s="207" t="s">
        <v>345</v>
      </c>
    </row>
    <row r="142" spans="1:65" s="2" customFormat="1" ht="24.2" customHeight="1">
      <c r="A142" s="31"/>
      <c r="B142" s="32"/>
      <c r="C142" s="196" t="s">
        <v>257</v>
      </c>
      <c r="D142" s="196" t="s">
        <v>167</v>
      </c>
      <c r="E142" s="197" t="s">
        <v>2486</v>
      </c>
      <c r="F142" s="198" t="s">
        <v>2487</v>
      </c>
      <c r="G142" s="199" t="s">
        <v>289</v>
      </c>
      <c r="H142" s="200">
        <v>1</v>
      </c>
      <c r="I142" s="201">
        <v>138.69</v>
      </c>
      <c r="J142" s="201">
        <f t="shared" si="0"/>
        <v>138.69</v>
      </c>
      <c r="K142" s="202"/>
      <c r="L142" s="36"/>
      <c r="M142" s="203" t="s">
        <v>1</v>
      </c>
      <c r="N142" s="204" t="s">
        <v>39</v>
      </c>
      <c r="O142" s="205">
        <v>0</v>
      </c>
      <c r="P142" s="205">
        <f t="shared" si="1"/>
        <v>0</v>
      </c>
      <c r="Q142" s="205">
        <v>0</v>
      </c>
      <c r="R142" s="205">
        <f t="shared" si="2"/>
        <v>0</v>
      </c>
      <c r="S142" s="205">
        <v>0</v>
      </c>
      <c r="T142" s="206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530</v>
      </c>
      <c r="AT142" s="207" t="s">
        <v>167</v>
      </c>
      <c r="AU142" s="207" t="s">
        <v>94</v>
      </c>
      <c r="AY142" s="17" t="s">
        <v>165</v>
      </c>
      <c r="BE142" s="208">
        <f t="shared" si="4"/>
        <v>0</v>
      </c>
      <c r="BF142" s="208">
        <f t="shared" si="5"/>
        <v>138.69</v>
      </c>
      <c r="BG142" s="208">
        <f t="shared" si="6"/>
        <v>0</v>
      </c>
      <c r="BH142" s="208">
        <f t="shared" si="7"/>
        <v>0</v>
      </c>
      <c r="BI142" s="208">
        <f t="shared" si="8"/>
        <v>0</v>
      </c>
      <c r="BJ142" s="17" t="s">
        <v>94</v>
      </c>
      <c r="BK142" s="208">
        <f t="shared" si="9"/>
        <v>138.69</v>
      </c>
      <c r="BL142" s="17" t="s">
        <v>530</v>
      </c>
      <c r="BM142" s="207" t="s">
        <v>358</v>
      </c>
    </row>
    <row r="143" spans="1:65" s="2" customFormat="1" ht="24.2" customHeight="1">
      <c r="A143" s="31"/>
      <c r="B143" s="32"/>
      <c r="C143" s="243" t="s">
        <v>267</v>
      </c>
      <c r="D143" s="243" t="s">
        <v>615</v>
      </c>
      <c r="E143" s="244" t="s">
        <v>2488</v>
      </c>
      <c r="F143" s="245" t="s">
        <v>2489</v>
      </c>
      <c r="G143" s="246" t="s">
        <v>289</v>
      </c>
      <c r="H143" s="247">
        <v>1</v>
      </c>
      <c r="I143" s="248">
        <v>1819</v>
      </c>
      <c r="J143" s="248">
        <f t="shared" si="0"/>
        <v>1819</v>
      </c>
      <c r="K143" s="249"/>
      <c r="L143" s="250"/>
      <c r="M143" s="251" t="s">
        <v>1</v>
      </c>
      <c r="N143" s="252" t="s">
        <v>39</v>
      </c>
      <c r="O143" s="205">
        <v>0</v>
      </c>
      <c r="P143" s="205">
        <f t="shared" si="1"/>
        <v>0</v>
      </c>
      <c r="Q143" s="205">
        <v>0</v>
      </c>
      <c r="R143" s="205">
        <f t="shared" si="2"/>
        <v>0</v>
      </c>
      <c r="S143" s="205">
        <v>0</v>
      </c>
      <c r="T143" s="206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1230</v>
      </c>
      <c r="AT143" s="207" t="s">
        <v>615</v>
      </c>
      <c r="AU143" s="207" t="s">
        <v>94</v>
      </c>
      <c r="AY143" s="17" t="s">
        <v>165</v>
      </c>
      <c r="BE143" s="208">
        <f t="shared" si="4"/>
        <v>0</v>
      </c>
      <c r="BF143" s="208">
        <f t="shared" si="5"/>
        <v>1819</v>
      </c>
      <c r="BG143" s="208">
        <f t="shared" si="6"/>
        <v>0</v>
      </c>
      <c r="BH143" s="208">
        <f t="shared" si="7"/>
        <v>0</v>
      </c>
      <c r="BI143" s="208">
        <f t="shared" si="8"/>
        <v>0</v>
      </c>
      <c r="BJ143" s="17" t="s">
        <v>94</v>
      </c>
      <c r="BK143" s="208">
        <f t="shared" si="9"/>
        <v>1819</v>
      </c>
      <c r="BL143" s="17" t="s">
        <v>1230</v>
      </c>
      <c r="BM143" s="207" t="s">
        <v>368</v>
      </c>
    </row>
    <row r="144" spans="1:65" s="2" customFormat="1" ht="21.75" customHeight="1">
      <c r="A144" s="31"/>
      <c r="B144" s="32"/>
      <c r="C144" s="196" t="s">
        <v>273</v>
      </c>
      <c r="D144" s="196" t="s">
        <v>167</v>
      </c>
      <c r="E144" s="197" t="s">
        <v>2490</v>
      </c>
      <c r="F144" s="198" t="s">
        <v>2491</v>
      </c>
      <c r="G144" s="199" t="s">
        <v>220</v>
      </c>
      <c r="H144" s="200">
        <v>178</v>
      </c>
      <c r="I144" s="201">
        <v>1.24</v>
      </c>
      <c r="J144" s="201">
        <f t="shared" si="0"/>
        <v>220.72</v>
      </c>
      <c r="K144" s="202"/>
      <c r="L144" s="36"/>
      <c r="M144" s="203" t="s">
        <v>1</v>
      </c>
      <c r="N144" s="204" t="s">
        <v>39</v>
      </c>
      <c r="O144" s="205">
        <v>0</v>
      </c>
      <c r="P144" s="205">
        <f t="shared" si="1"/>
        <v>0</v>
      </c>
      <c r="Q144" s="205">
        <v>0</v>
      </c>
      <c r="R144" s="205">
        <f t="shared" si="2"/>
        <v>0</v>
      </c>
      <c r="S144" s="205">
        <v>0</v>
      </c>
      <c r="T144" s="206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530</v>
      </c>
      <c r="AT144" s="207" t="s">
        <v>167</v>
      </c>
      <c r="AU144" s="207" t="s">
        <v>94</v>
      </c>
      <c r="AY144" s="17" t="s">
        <v>165</v>
      </c>
      <c r="BE144" s="208">
        <f t="shared" si="4"/>
        <v>0</v>
      </c>
      <c r="BF144" s="208">
        <f t="shared" si="5"/>
        <v>220.72</v>
      </c>
      <c r="BG144" s="208">
        <f t="shared" si="6"/>
        <v>0</v>
      </c>
      <c r="BH144" s="208">
        <f t="shared" si="7"/>
        <v>0</v>
      </c>
      <c r="BI144" s="208">
        <f t="shared" si="8"/>
        <v>0</v>
      </c>
      <c r="BJ144" s="17" t="s">
        <v>94</v>
      </c>
      <c r="BK144" s="208">
        <f t="shared" si="9"/>
        <v>220.72</v>
      </c>
      <c r="BL144" s="17" t="s">
        <v>530</v>
      </c>
      <c r="BM144" s="207" t="s">
        <v>377</v>
      </c>
    </row>
    <row r="145" spans="1:65" s="2" customFormat="1" ht="24.2" customHeight="1">
      <c r="A145" s="31"/>
      <c r="B145" s="32"/>
      <c r="C145" s="243" t="s">
        <v>281</v>
      </c>
      <c r="D145" s="243" t="s">
        <v>615</v>
      </c>
      <c r="E145" s="244" t="s">
        <v>2492</v>
      </c>
      <c r="F145" s="245" t="s">
        <v>2493</v>
      </c>
      <c r="G145" s="246" t="s">
        <v>220</v>
      </c>
      <c r="H145" s="247">
        <v>89</v>
      </c>
      <c r="I145" s="248">
        <v>1.34</v>
      </c>
      <c r="J145" s="248">
        <f t="shared" si="0"/>
        <v>119.26</v>
      </c>
      <c r="K145" s="249"/>
      <c r="L145" s="250"/>
      <c r="M145" s="251" t="s">
        <v>1</v>
      </c>
      <c r="N145" s="252" t="s">
        <v>39</v>
      </c>
      <c r="O145" s="205">
        <v>0</v>
      </c>
      <c r="P145" s="205">
        <f t="shared" si="1"/>
        <v>0</v>
      </c>
      <c r="Q145" s="205">
        <v>0</v>
      </c>
      <c r="R145" s="205">
        <f t="shared" si="2"/>
        <v>0</v>
      </c>
      <c r="S145" s="205">
        <v>0</v>
      </c>
      <c r="T145" s="206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1230</v>
      </c>
      <c r="AT145" s="207" t="s">
        <v>615</v>
      </c>
      <c r="AU145" s="207" t="s">
        <v>94</v>
      </c>
      <c r="AY145" s="17" t="s">
        <v>165</v>
      </c>
      <c r="BE145" s="208">
        <f t="shared" si="4"/>
        <v>0</v>
      </c>
      <c r="BF145" s="208">
        <f t="shared" si="5"/>
        <v>119.26</v>
      </c>
      <c r="BG145" s="208">
        <f t="shared" si="6"/>
        <v>0</v>
      </c>
      <c r="BH145" s="208">
        <f t="shared" si="7"/>
        <v>0</v>
      </c>
      <c r="BI145" s="208">
        <f t="shared" si="8"/>
        <v>0</v>
      </c>
      <c r="BJ145" s="17" t="s">
        <v>94</v>
      </c>
      <c r="BK145" s="208">
        <f t="shared" si="9"/>
        <v>119.26</v>
      </c>
      <c r="BL145" s="17" t="s">
        <v>1230</v>
      </c>
      <c r="BM145" s="207" t="s">
        <v>386</v>
      </c>
    </row>
    <row r="146" spans="1:65" s="2" customFormat="1" ht="24.2" customHeight="1">
      <c r="A146" s="31"/>
      <c r="B146" s="32"/>
      <c r="C146" s="243" t="s">
        <v>7</v>
      </c>
      <c r="D146" s="243" t="s">
        <v>615</v>
      </c>
      <c r="E146" s="244" t="s">
        <v>2494</v>
      </c>
      <c r="F146" s="245" t="s">
        <v>2495</v>
      </c>
      <c r="G146" s="246" t="s">
        <v>220</v>
      </c>
      <c r="H146" s="247">
        <v>89</v>
      </c>
      <c r="I146" s="248">
        <v>1.34</v>
      </c>
      <c r="J146" s="248">
        <f t="shared" si="0"/>
        <v>119.26</v>
      </c>
      <c r="K146" s="249"/>
      <c r="L146" s="250"/>
      <c r="M146" s="251" t="s">
        <v>1</v>
      </c>
      <c r="N146" s="252" t="s">
        <v>39</v>
      </c>
      <c r="O146" s="205">
        <v>0</v>
      </c>
      <c r="P146" s="205">
        <f t="shared" si="1"/>
        <v>0</v>
      </c>
      <c r="Q146" s="205">
        <v>0</v>
      </c>
      <c r="R146" s="205">
        <f t="shared" si="2"/>
        <v>0</v>
      </c>
      <c r="S146" s="205">
        <v>0</v>
      </c>
      <c r="T146" s="206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1230</v>
      </c>
      <c r="AT146" s="207" t="s">
        <v>615</v>
      </c>
      <c r="AU146" s="207" t="s">
        <v>94</v>
      </c>
      <c r="AY146" s="17" t="s">
        <v>165</v>
      </c>
      <c r="BE146" s="208">
        <f t="shared" si="4"/>
        <v>0</v>
      </c>
      <c r="BF146" s="208">
        <f t="shared" si="5"/>
        <v>119.26</v>
      </c>
      <c r="BG146" s="208">
        <f t="shared" si="6"/>
        <v>0</v>
      </c>
      <c r="BH146" s="208">
        <f t="shared" si="7"/>
        <v>0</v>
      </c>
      <c r="BI146" s="208">
        <f t="shared" si="8"/>
        <v>0</v>
      </c>
      <c r="BJ146" s="17" t="s">
        <v>94</v>
      </c>
      <c r="BK146" s="208">
        <f t="shared" si="9"/>
        <v>119.26</v>
      </c>
      <c r="BL146" s="17" t="s">
        <v>1230</v>
      </c>
      <c r="BM146" s="207" t="s">
        <v>394</v>
      </c>
    </row>
    <row r="147" spans="1:65" s="2" customFormat="1" ht="24.2" customHeight="1">
      <c r="A147" s="31"/>
      <c r="B147" s="32"/>
      <c r="C147" s="243" t="s">
        <v>293</v>
      </c>
      <c r="D147" s="243" t="s">
        <v>615</v>
      </c>
      <c r="E147" s="244" t="s">
        <v>2496</v>
      </c>
      <c r="F147" s="245" t="s">
        <v>2497</v>
      </c>
      <c r="G147" s="246" t="s">
        <v>289</v>
      </c>
      <c r="H147" s="247">
        <v>8</v>
      </c>
      <c r="I147" s="248">
        <v>3.21</v>
      </c>
      <c r="J147" s="248">
        <f t="shared" si="0"/>
        <v>25.68</v>
      </c>
      <c r="K147" s="249"/>
      <c r="L147" s="250"/>
      <c r="M147" s="251" t="s">
        <v>1</v>
      </c>
      <c r="N147" s="252" t="s">
        <v>39</v>
      </c>
      <c r="O147" s="205">
        <v>0</v>
      </c>
      <c r="P147" s="205">
        <f t="shared" si="1"/>
        <v>0</v>
      </c>
      <c r="Q147" s="205">
        <v>0</v>
      </c>
      <c r="R147" s="205">
        <f t="shared" si="2"/>
        <v>0</v>
      </c>
      <c r="S147" s="205">
        <v>0</v>
      </c>
      <c r="T147" s="206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1230</v>
      </c>
      <c r="AT147" s="207" t="s">
        <v>615</v>
      </c>
      <c r="AU147" s="207" t="s">
        <v>94</v>
      </c>
      <c r="AY147" s="17" t="s">
        <v>165</v>
      </c>
      <c r="BE147" s="208">
        <f t="shared" si="4"/>
        <v>0</v>
      </c>
      <c r="BF147" s="208">
        <f t="shared" si="5"/>
        <v>25.68</v>
      </c>
      <c r="BG147" s="208">
        <f t="shared" si="6"/>
        <v>0</v>
      </c>
      <c r="BH147" s="208">
        <f t="shared" si="7"/>
        <v>0</v>
      </c>
      <c r="BI147" s="208">
        <f t="shared" si="8"/>
        <v>0</v>
      </c>
      <c r="BJ147" s="17" t="s">
        <v>94</v>
      </c>
      <c r="BK147" s="208">
        <f t="shared" si="9"/>
        <v>25.68</v>
      </c>
      <c r="BL147" s="17" t="s">
        <v>1230</v>
      </c>
      <c r="BM147" s="207" t="s">
        <v>406</v>
      </c>
    </row>
    <row r="148" spans="1:65" s="2" customFormat="1" ht="24.2" customHeight="1">
      <c r="A148" s="31"/>
      <c r="B148" s="32"/>
      <c r="C148" s="196" t="s">
        <v>297</v>
      </c>
      <c r="D148" s="196" t="s">
        <v>167</v>
      </c>
      <c r="E148" s="197" t="s">
        <v>2216</v>
      </c>
      <c r="F148" s="198" t="s">
        <v>2217</v>
      </c>
      <c r="G148" s="199" t="s">
        <v>220</v>
      </c>
      <c r="H148" s="200">
        <v>105</v>
      </c>
      <c r="I148" s="201">
        <v>0.82</v>
      </c>
      <c r="J148" s="201">
        <f t="shared" si="0"/>
        <v>86.1</v>
      </c>
      <c r="K148" s="202"/>
      <c r="L148" s="36"/>
      <c r="M148" s="203" t="s">
        <v>1</v>
      </c>
      <c r="N148" s="204" t="s">
        <v>39</v>
      </c>
      <c r="O148" s="205">
        <v>0</v>
      </c>
      <c r="P148" s="205">
        <f t="shared" si="1"/>
        <v>0</v>
      </c>
      <c r="Q148" s="205">
        <v>0</v>
      </c>
      <c r="R148" s="205">
        <f t="shared" si="2"/>
        <v>0</v>
      </c>
      <c r="S148" s="205">
        <v>0</v>
      </c>
      <c r="T148" s="206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530</v>
      </c>
      <c r="AT148" s="207" t="s">
        <v>167</v>
      </c>
      <c r="AU148" s="207" t="s">
        <v>94</v>
      </c>
      <c r="AY148" s="17" t="s">
        <v>165</v>
      </c>
      <c r="BE148" s="208">
        <f t="shared" si="4"/>
        <v>0</v>
      </c>
      <c r="BF148" s="208">
        <f t="shared" si="5"/>
        <v>86.1</v>
      </c>
      <c r="BG148" s="208">
        <f t="shared" si="6"/>
        <v>0</v>
      </c>
      <c r="BH148" s="208">
        <f t="shared" si="7"/>
        <v>0</v>
      </c>
      <c r="BI148" s="208">
        <f t="shared" si="8"/>
        <v>0</v>
      </c>
      <c r="BJ148" s="17" t="s">
        <v>94</v>
      </c>
      <c r="BK148" s="208">
        <f t="shared" si="9"/>
        <v>86.1</v>
      </c>
      <c r="BL148" s="17" t="s">
        <v>530</v>
      </c>
      <c r="BM148" s="207" t="s">
        <v>422</v>
      </c>
    </row>
    <row r="149" spans="1:65" s="2" customFormat="1" ht="16.5" customHeight="1">
      <c r="A149" s="31"/>
      <c r="B149" s="32"/>
      <c r="C149" s="243" t="s">
        <v>304</v>
      </c>
      <c r="D149" s="243" t="s">
        <v>615</v>
      </c>
      <c r="E149" s="244" t="s">
        <v>2218</v>
      </c>
      <c r="F149" s="245" t="s">
        <v>2219</v>
      </c>
      <c r="G149" s="246" t="s">
        <v>220</v>
      </c>
      <c r="H149" s="247">
        <v>105</v>
      </c>
      <c r="I149" s="248">
        <v>1.72</v>
      </c>
      <c r="J149" s="248">
        <f t="shared" si="0"/>
        <v>180.6</v>
      </c>
      <c r="K149" s="249"/>
      <c r="L149" s="250"/>
      <c r="M149" s="251" t="s">
        <v>1</v>
      </c>
      <c r="N149" s="252" t="s">
        <v>39</v>
      </c>
      <c r="O149" s="205">
        <v>0</v>
      </c>
      <c r="P149" s="205">
        <f t="shared" si="1"/>
        <v>0</v>
      </c>
      <c r="Q149" s="205">
        <v>0</v>
      </c>
      <c r="R149" s="205">
        <f t="shared" si="2"/>
        <v>0</v>
      </c>
      <c r="S149" s="205">
        <v>0</v>
      </c>
      <c r="T149" s="206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1230</v>
      </c>
      <c r="AT149" s="207" t="s">
        <v>615</v>
      </c>
      <c r="AU149" s="207" t="s">
        <v>94</v>
      </c>
      <c r="AY149" s="17" t="s">
        <v>165</v>
      </c>
      <c r="BE149" s="208">
        <f t="shared" si="4"/>
        <v>0</v>
      </c>
      <c r="BF149" s="208">
        <f t="shared" si="5"/>
        <v>180.6</v>
      </c>
      <c r="BG149" s="208">
        <f t="shared" si="6"/>
        <v>0</v>
      </c>
      <c r="BH149" s="208">
        <f t="shared" si="7"/>
        <v>0</v>
      </c>
      <c r="BI149" s="208">
        <f t="shared" si="8"/>
        <v>0</v>
      </c>
      <c r="BJ149" s="17" t="s">
        <v>94</v>
      </c>
      <c r="BK149" s="208">
        <f t="shared" si="9"/>
        <v>180.6</v>
      </c>
      <c r="BL149" s="17" t="s">
        <v>1230</v>
      </c>
      <c r="BM149" s="207" t="s">
        <v>432</v>
      </c>
    </row>
    <row r="150" spans="1:65" s="2" customFormat="1" ht="24.2" customHeight="1">
      <c r="A150" s="31"/>
      <c r="B150" s="32"/>
      <c r="C150" s="196" t="s">
        <v>309</v>
      </c>
      <c r="D150" s="196" t="s">
        <v>167</v>
      </c>
      <c r="E150" s="197" t="s">
        <v>2250</v>
      </c>
      <c r="F150" s="198" t="s">
        <v>2251</v>
      </c>
      <c r="G150" s="199" t="s">
        <v>220</v>
      </c>
      <c r="H150" s="200">
        <v>18</v>
      </c>
      <c r="I150" s="201">
        <v>2.04</v>
      </c>
      <c r="J150" s="201">
        <f t="shared" si="0"/>
        <v>36.72</v>
      </c>
      <c r="K150" s="202"/>
      <c r="L150" s="36"/>
      <c r="M150" s="203" t="s">
        <v>1</v>
      </c>
      <c r="N150" s="204" t="s">
        <v>39</v>
      </c>
      <c r="O150" s="205">
        <v>0</v>
      </c>
      <c r="P150" s="205">
        <f t="shared" si="1"/>
        <v>0</v>
      </c>
      <c r="Q150" s="205">
        <v>0</v>
      </c>
      <c r="R150" s="205">
        <f t="shared" si="2"/>
        <v>0</v>
      </c>
      <c r="S150" s="205">
        <v>0</v>
      </c>
      <c r="T150" s="20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530</v>
      </c>
      <c r="AT150" s="207" t="s">
        <v>167</v>
      </c>
      <c r="AU150" s="207" t="s">
        <v>94</v>
      </c>
      <c r="AY150" s="17" t="s">
        <v>165</v>
      </c>
      <c r="BE150" s="208">
        <f t="shared" si="4"/>
        <v>0</v>
      </c>
      <c r="BF150" s="208">
        <f t="shared" si="5"/>
        <v>36.72</v>
      </c>
      <c r="BG150" s="208">
        <f t="shared" si="6"/>
        <v>0</v>
      </c>
      <c r="BH150" s="208">
        <f t="shared" si="7"/>
        <v>0</v>
      </c>
      <c r="BI150" s="208">
        <f t="shared" si="8"/>
        <v>0</v>
      </c>
      <c r="BJ150" s="17" t="s">
        <v>94</v>
      </c>
      <c r="BK150" s="208">
        <f t="shared" si="9"/>
        <v>36.72</v>
      </c>
      <c r="BL150" s="17" t="s">
        <v>530</v>
      </c>
      <c r="BM150" s="207" t="s">
        <v>442</v>
      </c>
    </row>
    <row r="151" spans="1:65" s="2" customFormat="1" ht="16.5" customHeight="1">
      <c r="A151" s="31"/>
      <c r="B151" s="32"/>
      <c r="C151" s="243" t="s">
        <v>317</v>
      </c>
      <c r="D151" s="243" t="s">
        <v>615</v>
      </c>
      <c r="E151" s="244" t="s">
        <v>2253</v>
      </c>
      <c r="F151" s="245" t="s">
        <v>2254</v>
      </c>
      <c r="G151" s="246" t="s">
        <v>220</v>
      </c>
      <c r="H151" s="247">
        <v>18</v>
      </c>
      <c r="I151" s="248">
        <v>6.46</v>
      </c>
      <c r="J151" s="248">
        <f t="shared" si="0"/>
        <v>116.28</v>
      </c>
      <c r="K151" s="249"/>
      <c r="L151" s="250"/>
      <c r="M151" s="251" t="s">
        <v>1</v>
      </c>
      <c r="N151" s="252" t="s">
        <v>39</v>
      </c>
      <c r="O151" s="205">
        <v>0</v>
      </c>
      <c r="P151" s="205">
        <f t="shared" si="1"/>
        <v>0</v>
      </c>
      <c r="Q151" s="205">
        <v>0</v>
      </c>
      <c r="R151" s="205">
        <f t="shared" si="2"/>
        <v>0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1230</v>
      </c>
      <c r="AT151" s="207" t="s">
        <v>615</v>
      </c>
      <c r="AU151" s="207" t="s">
        <v>94</v>
      </c>
      <c r="AY151" s="17" t="s">
        <v>165</v>
      </c>
      <c r="BE151" s="208">
        <f t="shared" si="4"/>
        <v>0</v>
      </c>
      <c r="BF151" s="208">
        <f t="shared" si="5"/>
        <v>116.28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116.28</v>
      </c>
      <c r="BL151" s="17" t="s">
        <v>1230</v>
      </c>
      <c r="BM151" s="207" t="s">
        <v>452</v>
      </c>
    </row>
    <row r="152" spans="1:65" s="2" customFormat="1" ht="24.2" customHeight="1">
      <c r="A152" s="31"/>
      <c r="B152" s="32"/>
      <c r="C152" s="196" t="s">
        <v>322</v>
      </c>
      <c r="D152" s="196" t="s">
        <v>167</v>
      </c>
      <c r="E152" s="197" t="s">
        <v>2498</v>
      </c>
      <c r="F152" s="198" t="s">
        <v>2499</v>
      </c>
      <c r="G152" s="199" t="s">
        <v>220</v>
      </c>
      <c r="H152" s="200">
        <v>5</v>
      </c>
      <c r="I152" s="201">
        <v>1.37</v>
      </c>
      <c r="J152" s="201">
        <f t="shared" si="0"/>
        <v>6.85</v>
      </c>
      <c r="K152" s="202"/>
      <c r="L152" s="36"/>
      <c r="M152" s="203" t="s">
        <v>1</v>
      </c>
      <c r="N152" s="204" t="s">
        <v>39</v>
      </c>
      <c r="O152" s="205">
        <v>0</v>
      </c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530</v>
      </c>
      <c r="AT152" s="207" t="s">
        <v>167</v>
      </c>
      <c r="AU152" s="207" t="s">
        <v>94</v>
      </c>
      <c r="AY152" s="17" t="s">
        <v>165</v>
      </c>
      <c r="BE152" s="208">
        <f t="shared" si="4"/>
        <v>0</v>
      </c>
      <c r="BF152" s="208">
        <f t="shared" si="5"/>
        <v>6.85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6.85</v>
      </c>
      <c r="BL152" s="17" t="s">
        <v>530</v>
      </c>
      <c r="BM152" s="207" t="s">
        <v>463</v>
      </c>
    </row>
    <row r="153" spans="1:65" s="2" customFormat="1" ht="16.5" customHeight="1">
      <c r="A153" s="31"/>
      <c r="B153" s="32"/>
      <c r="C153" s="243" t="s">
        <v>326</v>
      </c>
      <c r="D153" s="243" t="s">
        <v>615</v>
      </c>
      <c r="E153" s="244" t="s">
        <v>2500</v>
      </c>
      <c r="F153" s="245" t="s">
        <v>2501</v>
      </c>
      <c r="G153" s="246" t="s">
        <v>220</v>
      </c>
      <c r="H153" s="247">
        <v>5</v>
      </c>
      <c r="I153" s="248">
        <v>4.9400000000000004</v>
      </c>
      <c r="J153" s="248">
        <f t="shared" si="0"/>
        <v>24.7</v>
      </c>
      <c r="K153" s="249"/>
      <c r="L153" s="250"/>
      <c r="M153" s="251" t="s">
        <v>1</v>
      </c>
      <c r="N153" s="252" t="s">
        <v>39</v>
      </c>
      <c r="O153" s="205">
        <v>0</v>
      </c>
      <c r="P153" s="205">
        <f t="shared" si="1"/>
        <v>0</v>
      </c>
      <c r="Q153" s="205">
        <v>0</v>
      </c>
      <c r="R153" s="205">
        <f t="shared" si="2"/>
        <v>0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1230</v>
      </c>
      <c r="AT153" s="207" t="s">
        <v>615</v>
      </c>
      <c r="AU153" s="207" t="s">
        <v>94</v>
      </c>
      <c r="AY153" s="17" t="s">
        <v>165</v>
      </c>
      <c r="BE153" s="208">
        <f t="shared" si="4"/>
        <v>0</v>
      </c>
      <c r="BF153" s="208">
        <f t="shared" si="5"/>
        <v>24.7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24.7</v>
      </c>
      <c r="BL153" s="17" t="s">
        <v>1230</v>
      </c>
      <c r="BM153" s="207" t="s">
        <v>475</v>
      </c>
    </row>
    <row r="154" spans="1:65" s="2" customFormat="1" ht="16.5" customHeight="1">
      <c r="A154" s="31"/>
      <c r="B154" s="32"/>
      <c r="C154" s="196" t="s">
        <v>330</v>
      </c>
      <c r="D154" s="196" t="s">
        <v>167</v>
      </c>
      <c r="E154" s="197" t="s">
        <v>2502</v>
      </c>
      <c r="F154" s="198" t="s">
        <v>2503</v>
      </c>
      <c r="G154" s="199" t="s">
        <v>289</v>
      </c>
      <c r="H154" s="200">
        <v>15</v>
      </c>
      <c r="I154" s="201">
        <v>12.22</v>
      </c>
      <c r="J154" s="201">
        <f t="shared" si="0"/>
        <v>183.3</v>
      </c>
      <c r="K154" s="202"/>
      <c r="L154" s="36"/>
      <c r="M154" s="203" t="s">
        <v>1</v>
      </c>
      <c r="N154" s="204" t="s">
        <v>39</v>
      </c>
      <c r="O154" s="205">
        <v>0</v>
      </c>
      <c r="P154" s="205">
        <f t="shared" si="1"/>
        <v>0</v>
      </c>
      <c r="Q154" s="205">
        <v>0</v>
      </c>
      <c r="R154" s="205">
        <f t="shared" si="2"/>
        <v>0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530</v>
      </c>
      <c r="AT154" s="207" t="s">
        <v>167</v>
      </c>
      <c r="AU154" s="207" t="s">
        <v>94</v>
      </c>
      <c r="AY154" s="17" t="s">
        <v>165</v>
      </c>
      <c r="BE154" s="208">
        <f t="shared" si="4"/>
        <v>0</v>
      </c>
      <c r="BF154" s="208">
        <f t="shared" si="5"/>
        <v>183.3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183.3</v>
      </c>
      <c r="BL154" s="17" t="s">
        <v>530</v>
      </c>
      <c r="BM154" s="207" t="s">
        <v>487</v>
      </c>
    </row>
    <row r="155" spans="1:65" s="2" customFormat="1" ht="24.2" customHeight="1">
      <c r="A155" s="31"/>
      <c r="B155" s="32"/>
      <c r="C155" s="243" t="s">
        <v>339</v>
      </c>
      <c r="D155" s="243" t="s">
        <v>615</v>
      </c>
      <c r="E155" s="244" t="s">
        <v>2504</v>
      </c>
      <c r="F155" s="245" t="s">
        <v>2505</v>
      </c>
      <c r="G155" s="246" t="s">
        <v>289</v>
      </c>
      <c r="H155" s="247">
        <v>15</v>
      </c>
      <c r="I155" s="248">
        <v>70.28</v>
      </c>
      <c r="J155" s="248">
        <f t="shared" si="0"/>
        <v>1054.2</v>
      </c>
      <c r="K155" s="249"/>
      <c r="L155" s="250"/>
      <c r="M155" s="251" t="s">
        <v>1</v>
      </c>
      <c r="N155" s="252" t="s">
        <v>39</v>
      </c>
      <c r="O155" s="205">
        <v>0</v>
      </c>
      <c r="P155" s="205">
        <f t="shared" si="1"/>
        <v>0</v>
      </c>
      <c r="Q155" s="205">
        <v>0</v>
      </c>
      <c r="R155" s="205">
        <f t="shared" si="2"/>
        <v>0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1230</v>
      </c>
      <c r="AT155" s="207" t="s">
        <v>615</v>
      </c>
      <c r="AU155" s="207" t="s">
        <v>94</v>
      </c>
      <c r="AY155" s="17" t="s">
        <v>165</v>
      </c>
      <c r="BE155" s="208">
        <f t="shared" si="4"/>
        <v>0</v>
      </c>
      <c r="BF155" s="208">
        <f t="shared" si="5"/>
        <v>1054.2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1054.2</v>
      </c>
      <c r="BL155" s="17" t="s">
        <v>1230</v>
      </c>
      <c r="BM155" s="207" t="s">
        <v>500</v>
      </c>
    </row>
    <row r="156" spans="1:65" s="2" customFormat="1" ht="21.75" customHeight="1">
      <c r="A156" s="31"/>
      <c r="B156" s="32"/>
      <c r="C156" s="196" t="s">
        <v>345</v>
      </c>
      <c r="D156" s="196" t="s">
        <v>167</v>
      </c>
      <c r="E156" s="197" t="s">
        <v>2506</v>
      </c>
      <c r="F156" s="198" t="s">
        <v>2507</v>
      </c>
      <c r="G156" s="199" t="s">
        <v>220</v>
      </c>
      <c r="H156" s="200">
        <v>5</v>
      </c>
      <c r="I156" s="201">
        <v>0.34</v>
      </c>
      <c r="J156" s="201">
        <f t="shared" si="0"/>
        <v>1.7</v>
      </c>
      <c r="K156" s="202"/>
      <c r="L156" s="36"/>
      <c r="M156" s="203" t="s">
        <v>1</v>
      </c>
      <c r="N156" s="204" t="s">
        <v>39</v>
      </c>
      <c r="O156" s="205">
        <v>0</v>
      </c>
      <c r="P156" s="205">
        <f t="shared" si="1"/>
        <v>0</v>
      </c>
      <c r="Q156" s="205">
        <v>0</v>
      </c>
      <c r="R156" s="205">
        <f t="shared" si="2"/>
        <v>0</v>
      </c>
      <c r="S156" s="205">
        <v>0</v>
      </c>
      <c r="T156" s="20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530</v>
      </c>
      <c r="AT156" s="207" t="s">
        <v>167</v>
      </c>
      <c r="AU156" s="207" t="s">
        <v>94</v>
      </c>
      <c r="AY156" s="17" t="s">
        <v>165</v>
      </c>
      <c r="BE156" s="208">
        <f t="shared" si="4"/>
        <v>0</v>
      </c>
      <c r="BF156" s="208">
        <f t="shared" si="5"/>
        <v>1.7</v>
      </c>
      <c r="BG156" s="208">
        <f t="shared" si="6"/>
        <v>0</v>
      </c>
      <c r="BH156" s="208">
        <f t="shared" si="7"/>
        <v>0</v>
      </c>
      <c r="BI156" s="208">
        <f t="shared" si="8"/>
        <v>0</v>
      </c>
      <c r="BJ156" s="17" t="s">
        <v>94</v>
      </c>
      <c r="BK156" s="208">
        <f t="shared" si="9"/>
        <v>1.7</v>
      </c>
      <c r="BL156" s="17" t="s">
        <v>530</v>
      </c>
      <c r="BM156" s="207" t="s">
        <v>514</v>
      </c>
    </row>
    <row r="157" spans="1:65" s="2" customFormat="1" ht="16.5" customHeight="1">
      <c r="A157" s="31"/>
      <c r="B157" s="32"/>
      <c r="C157" s="243" t="s">
        <v>353</v>
      </c>
      <c r="D157" s="243" t="s">
        <v>615</v>
      </c>
      <c r="E157" s="244" t="s">
        <v>2508</v>
      </c>
      <c r="F157" s="245" t="s">
        <v>2509</v>
      </c>
      <c r="G157" s="246" t="s">
        <v>220</v>
      </c>
      <c r="H157" s="247">
        <v>5</v>
      </c>
      <c r="I157" s="248">
        <v>0.69</v>
      </c>
      <c r="J157" s="248">
        <f t="shared" si="0"/>
        <v>3.45</v>
      </c>
      <c r="K157" s="249"/>
      <c r="L157" s="250"/>
      <c r="M157" s="251" t="s">
        <v>1</v>
      </c>
      <c r="N157" s="252" t="s">
        <v>39</v>
      </c>
      <c r="O157" s="205">
        <v>0</v>
      </c>
      <c r="P157" s="205">
        <f t="shared" si="1"/>
        <v>0</v>
      </c>
      <c r="Q157" s="205">
        <v>0</v>
      </c>
      <c r="R157" s="205">
        <f t="shared" si="2"/>
        <v>0</v>
      </c>
      <c r="S157" s="205">
        <v>0</v>
      </c>
      <c r="T157" s="206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1230</v>
      </c>
      <c r="AT157" s="207" t="s">
        <v>615</v>
      </c>
      <c r="AU157" s="207" t="s">
        <v>94</v>
      </c>
      <c r="AY157" s="17" t="s">
        <v>165</v>
      </c>
      <c r="BE157" s="208">
        <f t="shared" si="4"/>
        <v>0</v>
      </c>
      <c r="BF157" s="208">
        <f t="shared" si="5"/>
        <v>3.45</v>
      </c>
      <c r="BG157" s="208">
        <f t="shared" si="6"/>
        <v>0</v>
      </c>
      <c r="BH157" s="208">
        <f t="shared" si="7"/>
        <v>0</v>
      </c>
      <c r="BI157" s="208">
        <f t="shared" si="8"/>
        <v>0</v>
      </c>
      <c r="BJ157" s="17" t="s">
        <v>94</v>
      </c>
      <c r="BK157" s="208">
        <f t="shared" si="9"/>
        <v>3.45</v>
      </c>
      <c r="BL157" s="17" t="s">
        <v>1230</v>
      </c>
      <c r="BM157" s="207" t="s">
        <v>522</v>
      </c>
    </row>
    <row r="158" spans="1:65" s="2" customFormat="1" ht="16.5" customHeight="1">
      <c r="A158" s="31"/>
      <c r="B158" s="32"/>
      <c r="C158" s="196" t="s">
        <v>358</v>
      </c>
      <c r="D158" s="196" t="s">
        <v>167</v>
      </c>
      <c r="E158" s="197" t="s">
        <v>72</v>
      </c>
      <c r="F158" s="198" t="s">
        <v>2304</v>
      </c>
      <c r="G158" s="199" t="s">
        <v>631</v>
      </c>
      <c r="H158" s="200">
        <v>156.09</v>
      </c>
      <c r="I158" s="201">
        <v>5</v>
      </c>
      <c r="J158" s="201">
        <f t="shared" si="0"/>
        <v>780.45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1"/>
        <v>0</v>
      </c>
      <c r="Q158" s="205">
        <v>0</v>
      </c>
      <c r="R158" s="205">
        <f t="shared" si="2"/>
        <v>0</v>
      </c>
      <c r="S158" s="205">
        <v>0</v>
      </c>
      <c r="T158" s="206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94</v>
      </c>
      <c r="AY158" s="17" t="s">
        <v>165</v>
      </c>
      <c r="BE158" s="208">
        <f t="shared" si="4"/>
        <v>0</v>
      </c>
      <c r="BF158" s="208">
        <f t="shared" si="5"/>
        <v>780.45</v>
      </c>
      <c r="BG158" s="208">
        <f t="shared" si="6"/>
        <v>0</v>
      </c>
      <c r="BH158" s="208">
        <f t="shared" si="7"/>
        <v>0</v>
      </c>
      <c r="BI158" s="208">
        <f t="shared" si="8"/>
        <v>0</v>
      </c>
      <c r="BJ158" s="17" t="s">
        <v>94</v>
      </c>
      <c r="BK158" s="208">
        <f t="shared" si="9"/>
        <v>780.45</v>
      </c>
      <c r="BL158" s="17" t="s">
        <v>530</v>
      </c>
      <c r="BM158" s="207" t="s">
        <v>530</v>
      </c>
    </row>
    <row r="159" spans="1:65" s="2" customFormat="1" ht="16.5" customHeight="1">
      <c r="A159" s="31"/>
      <c r="B159" s="32"/>
      <c r="C159" s="196" t="s">
        <v>364</v>
      </c>
      <c r="D159" s="196" t="s">
        <v>167</v>
      </c>
      <c r="E159" s="197" t="s">
        <v>2309</v>
      </c>
      <c r="F159" s="198" t="s">
        <v>2310</v>
      </c>
      <c r="G159" s="199" t="s">
        <v>631</v>
      </c>
      <c r="H159" s="200">
        <v>137.458</v>
      </c>
      <c r="I159" s="201">
        <v>3</v>
      </c>
      <c r="J159" s="201">
        <f t="shared" si="0"/>
        <v>412.37</v>
      </c>
      <c r="K159" s="202"/>
      <c r="L159" s="36"/>
      <c r="M159" s="203" t="s">
        <v>1</v>
      </c>
      <c r="N159" s="204" t="s">
        <v>39</v>
      </c>
      <c r="O159" s="205">
        <v>0</v>
      </c>
      <c r="P159" s="205">
        <f t="shared" si="1"/>
        <v>0</v>
      </c>
      <c r="Q159" s="205">
        <v>0</v>
      </c>
      <c r="R159" s="205">
        <f t="shared" si="2"/>
        <v>0</v>
      </c>
      <c r="S159" s="205">
        <v>0</v>
      </c>
      <c r="T159" s="206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530</v>
      </c>
      <c r="AT159" s="207" t="s">
        <v>167</v>
      </c>
      <c r="AU159" s="207" t="s">
        <v>94</v>
      </c>
      <c r="AY159" s="17" t="s">
        <v>165</v>
      </c>
      <c r="BE159" s="208">
        <f t="shared" si="4"/>
        <v>0</v>
      </c>
      <c r="BF159" s="208">
        <f t="shared" si="5"/>
        <v>412.37</v>
      </c>
      <c r="BG159" s="208">
        <f t="shared" si="6"/>
        <v>0</v>
      </c>
      <c r="BH159" s="208">
        <f t="shared" si="7"/>
        <v>0</v>
      </c>
      <c r="BI159" s="208">
        <f t="shared" si="8"/>
        <v>0</v>
      </c>
      <c r="BJ159" s="17" t="s">
        <v>94</v>
      </c>
      <c r="BK159" s="208">
        <f t="shared" si="9"/>
        <v>412.37</v>
      </c>
      <c r="BL159" s="17" t="s">
        <v>530</v>
      </c>
      <c r="BM159" s="207" t="s">
        <v>539</v>
      </c>
    </row>
    <row r="160" spans="1:65" s="2" customFormat="1" ht="16.5" customHeight="1">
      <c r="A160" s="31"/>
      <c r="B160" s="32"/>
      <c r="C160" s="196" t="s">
        <v>368</v>
      </c>
      <c r="D160" s="196" t="s">
        <v>167</v>
      </c>
      <c r="E160" s="197" t="s">
        <v>2312</v>
      </c>
      <c r="F160" s="198" t="s">
        <v>2313</v>
      </c>
      <c r="G160" s="199" t="s">
        <v>631</v>
      </c>
      <c r="H160" s="200">
        <v>156.09</v>
      </c>
      <c r="I160" s="201">
        <v>1</v>
      </c>
      <c r="J160" s="201">
        <f t="shared" si="0"/>
        <v>156.09</v>
      </c>
      <c r="K160" s="202"/>
      <c r="L160" s="36"/>
      <c r="M160" s="203" t="s">
        <v>1</v>
      </c>
      <c r="N160" s="204" t="s">
        <v>39</v>
      </c>
      <c r="O160" s="205">
        <v>0</v>
      </c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530</v>
      </c>
      <c r="AT160" s="207" t="s">
        <v>167</v>
      </c>
      <c r="AU160" s="207" t="s">
        <v>94</v>
      </c>
      <c r="AY160" s="17" t="s">
        <v>165</v>
      </c>
      <c r="BE160" s="208">
        <f t="shared" si="4"/>
        <v>0</v>
      </c>
      <c r="BF160" s="208">
        <f t="shared" si="5"/>
        <v>156.09</v>
      </c>
      <c r="BG160" s="208">
        <f t="shared" si="6"/>
        <v>0</v>
      </c>
      <c r="BH160" s="208">
        <f t="shared" si="7"/>
        <v>0</v>
      </c>
      <c r="BI160" s="208">
        <f t="shared" si="8"/>
        <v>0</v>
      </c>
      <c r="BJ160" s="17" t="s">
        <v>94</v>
      </c>
      <c r="BK160" s="208">
        <f t="shared" si="9"/>
        <v>156.09</v>
      </c>
      <c r="BL160" s="17" t="s">
        <v>530</v>
      </c>
      <c r="BM160" s="207" t="s">
        <v>549</v>
      </c>
    </row>
    <row r="161" spans="1:65" s="12" customFormat="1" ht="25.9" customHeight="1">
      <c r="B161" s="181"/>
      <c r="C161" s="182"/>
      <c r="D161" s="183" t="s">
        <v>72</v>
      </c>
      <c r="E161" s="184" t="s">
        <v>2315</v>
      </c>
      <c r="F161" s="184" t="s">
        <v>2316</v>
      </c>
      <c r="G161" s="182"/>
      <c r="H161" s="182"/>
      <c r="I161" s="182"/>
      <c r="J161" s="185">
        <f>BK161</f>
        <v>2220</v>
      </c>
      <c r="K161" s="182"/>
      <c r="L161" s="186"/>
      <c r="M161" s="187"/>
      <c r="N161" s="188"/>
      <c r="O161" s="188"/>
      <c r="P161" s="189">
        <f>SUM(P162:P166)</f>
        <v>0</v>
      </c>
      <c r="Q161" s="188"/>
      <c r="R161" s="189">
        <f>SUM(R162:R166)</f>
        <v>0</v>
      </c>
      <c r="S161" s="188"/>
      <c r="T161" s="190">
        <f>SUM(T162:T166)</f>
        <v>0</v>
      </c>
      <c r="AR161" s="191" t="s">
        <v>171</v>
      </c>
      <c r="AT161" s="192" t="s">
        <v>72</v>
      </c>
      <c r="AU161" s="192" t="s">
        <v>73</v>
      </c>
      <c r="AY161" s="191" t="s">
        <v>165</v>
      </c>
      <c r="BK161" s="193">
        <f>SUM(BK162:BK166)</f>
        <v>2220</v>
      </c>
    </row>
    <row r="162" spans="1:65" s="2" customFormat="1" ht="16.5" customHeight="1">
      <c r="A162" s="31"/>
      <c r="B162" s="32"/>
      <c r="C162" s="196" t="s">
        <v>372</v>
      </c>
      <c r="D162" s="196" t="s">
        <v>167</v>
      </c>
      <c r="E162" s="197" t="s">
        <v>2321</v>
      </c>
      <c r="F162" s="198" t="s">
        <v>2510</v>
      </c>
      <c r="G162" s="199" t="s">
        <v>289</v>
      </c>
      <c r="H162" s="200">
        <v>1</v>
      </c>
      <c r="I162" s="201">
        <v>400</v>
      </c>
      <c r="J162" s="201">
        <f>ROUND(I162*H162,2)</f>
        <v>400</v>
      </c>
      <c r="K162" s="202"/>
      <c r="L162" s="36"/>
      <c r="M162" s="203" t="s">
        <v>1</v>
      </c>
      <c r="N162" s="204" t="s">
        <v>39</v>
      </c>
      <c r="O162" s="205">
        <v>0</v>
      </c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632</v>
      </c>
      <c r="AT162" s="207" t="s">
        <v>167</v>
      </c>
      <c r="AU162" s="207" t="s">
        <v>81</v>
      </c>
      <c r="AY162" s="17" t="s">
        <v>165</v>
      </c>
      <c r="BE162" s="208">
        <f>IF(N162="základná",J162,0)</f>
        <v>0</v>
      </c>
      <c r="BF162" s="208">
        <f>IF(N162="znížená",J162,0)</f>
        <v>400</v>
      </c>
      <c r="BG162" s="208">
        <f>IF(N162="zákl. prenesená",J162,0)</f>
        <v>0</v>
      </c>
      <c r="BH162" s="208">
        <f>IF(N162="zníž. prenesená",J162,0)</f>
        <v>0</v>
      </c>
      <c r="BI162" s="208">
        <f>IF(N162="nulová",J162,0)</f>
        <v>0</v>
      </c>
      <c r="BJ162" s="17" t="s">
        <v>94</v>
      </c>
      <c r="BK162" s="208">
        <f>ROUND(I162*H162,2)</f>
        <v>400</v>
      </c>
      <c r="BL162" s="17" t="s">
        <v>632</v>
      </c>
      <c r="BM162" s="207" t="s">
        <v>558</v>
      </c>
    </row>
    <row r="163" spans="1:65" s="2" customFormat="1" ht="16.5" customHeight="1">
      <c r="A163" s="31"/>
      <c r="B163" s="32"/>
      <c r="C163" s="196" t="s">
        <v>377</v>
      </c>
      <c r="D163" s="196" t="s">
        <v>167</v>
      </c>
      <c r="E163" s="197" t="s">
        <v>2324</v>
      </c>
      <c r="F163" s="198" t="s">
        <v>2325</v>
      </c>
      <c r="G163" s="199" t="s">
        <v>289</v>
      </c>
      <c r="H163" s="200">
        <v>1</v>
      </c>
      <c r="I163" s="201">
        <v>300</v>
      </c>
      <c r="J163" s="201">
        <f>ROUND(I163*H163,2)</f>
        <v>300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632</v>
      </c>
      <c r="AT163" s="207" t="s">
        <v>167</v>
      </c>
      <c r="AU163" s="207" t="s">
        <v>81</v>
      </c>
      <c r="AY163" s="17" t="s">
        <v>165</v>
      </c>
      <c r="BE163" s="208">
        <f>IF(N163="základná",J163,0)</f>
        <v>0</v>
      </c>
      <c r="BF163" s="208">
        <f>IF(N163="znížená",J163,0)</f>
        <v>300</v>
      </c>
      <c r="BG163" s="208">
        <f>IF(N163="zákl. prenesená",J163,0)</f>
        <v>0</v>
      </c>
      <c r="BH163" s="208">
        <f>IF(N163="zníž. prenesená",J163,0)</f>
        <v>0</v>
      </c>
      <c r="BI163" s="208">
        <f>IF(N163="nulová",J163,0)</f>
        <v>0</v>
      </c>
      <c r="BJ163" s="17" t="s">
        <v>94</v>
      </c>
      <c r="BK163" s="208">
        <f>ROUND(I163*H163,2)</f>
        <v>300</v>
      </c>
      <c r="BL163" s="17" t="s">
        <v>632</v>
      </c>
      <c r="BM163" s="207" t="s">
        <v>577</v>
      </c>
    </row>
    <row r="164" spans="1:65" s="2" customFormat="1" ht="16.5" customHeight="1">
      <c r="A164" s="31"/>
      <c r="B164" s="32"/>
      <c r="C164" s="196" t="s">
        <v>381</v>
      </c>
      <c r="D164" s="196" t="s">
        <v>167</v>
      </c>
      <c r="E164" s="197" t="s">
        <v>2511</v>
      </c>
      <c r="F164" s="198" t="s">
        <v>2512</v>
      </c>
      <c r="G164" s="199" t="s">
        <v>2513</v>
      </c>
      <c r="H164" s="200">
        <v>1</v>
      </c>
      <c r="I164" s="201">
        <v>600</v>
      </c>
      <c r="J164" s="201">
        <f>ROUND(I164*H164,2)</f>
        <v>600</v>
      </c>
      <c r="K164" s="202"/>
      <c r="L164" s="36"/>
      <c r="M164" s="203" t="s">
        <v>1</v>
      </c>
      <c r="N164" s="204" t="s">
        <v>39</v>
      </c>
      <c r="O164" s="205">
        <v>0</v>
      </c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632</v>
      </c>
      <c r="AT164" s="207" t="s">
        <v>167</v>
      </c>
      <c r="AU164" s="207" t="s">
        <v>81</v>
      </c>
      <c r="AY164" s="17" t="s">
        <v>165</v>
      </c>
      <c r="BE164" s="208">
        <f>IF(N164="základná",J164,0)</f>
        <v>0</v>
      </c>
      <c r="BF164" s="208">
        <f>IF(N164="znížená",J164,0)</f>
        <v>600</v>
      </c>
      <c r="BG164" s="208">
        <f>IF(N164="zákl. prenesená",J164,0)</f>
        <v>0</v>
      </c>
      <c r="BH164" s="208">
        <f>IF(N164="zníž. prenesená",J164,0)</f>
        <v>0</v>
      </c>
      <c r="BI164" s="208">
        <f>IF(N164="nulová",J164,0)</f>
        <v>0</v>
      </c>
      <c r="BJ164" s="17" t="s">
        <v>94</v>
      </c>
      <c r="BK164" s="208">
        <f>ROUND(I164*H164,2)</f>
        <v>600</v>
      </c>
      <c r="BL164" s="17" t="s">
        <v>632</v>
      </c>
      <c r="BM164" s="207" t="s">
        <v>588</v>
      </c>
    </row>
    <row r="165" spans="1:65" s="2" customFormat="1" ht="16.5" customHeight="1">
      <c r="A165" s="31"/>
      <c r="B165" s="32"/>
      <c r="C165" s="196" t="s">
        <v>386</v>
      </c>
      <c r="D165" s="196" t="s">
        <v>167</v>
      </c>
      <c r="E165" s="197" t="s">
        <v>2514</v>
      </c>
      <c r="F165" s="198" t="s">
        <v>2515</v>
      </c>
      <c r="G165" s="199" t="s">
        <v>2513</v>
      </c>
      <c r="H165" s="200">
        <v>1</v>
      </c>
      <c r="I165" s="201">
        <v>440</v>
      </c>
      <c r="J165" s="201">
        <f>ROUND(I165*H165,2)</f>
        <v>440</v>
      </c>
      <c r="K165" s="202"/>
      <c r="L165" s="36"/>
      <c r="M165" s="203" t="s">
        <v>1</v>
      </c>
      <c r="N165" s="204" t="s">
        <v>39</v>
      </c>
      <c r="O165" s="205">
        <v>0</v>
      </c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632</v>
      </c>
      <c r="AT165" s="207" t="s">
        <v>167</v>
      </c>
      <c r="AU165" s="207" t="s">
        <v>81</v>
      </c>
      <c r="AY165" s="17" t="s">
        <v>165</v>
      </c>
      <c r="BE165" s="208">
        <f>IF(N165="základná",J165,0)</f>
        <v>0</v>
      </c>
      <c r="BF165" s="208">
        <f>IF(N165="znížená",J165,0)</f>
        <v>440</v>
      </c>
      <c r="BG165" s="208">
        <f>IF(N165="zákl. prenesená",J165,0)</f>
        <v>0</v>
      </c>
      <c r="BH165" s="208">
        <f>IF(N165="zníž. prenesená",J165,0)</f>
        <v>0</v>
      </c>
      <c r="BI165" s="208">
        <f>IF(N165="nulová",J165,0)</f>
        <v>0</v>
      </c>
      <c r="BJ165" s="17" t="s">
        <v>94</v>
      </c>
      <c r="BK165" s="208">
        <f>ROUND(I165*H165,2)</f>
        <v>440</v>
      </c>
      <c r="BL165" s="17" t="s">
        <v>632</v>
      </c>
      <c r="BM165" s="207" t="s">
        <v>602</v>
      </c>
    </row>
    <row r="166" spans="1:65" s="2" customFormat="1" ht="16.5" customHeight="1">
      <c r="A166" s="31"/>
      <c r="B166" s="32"/>
      <c r="C166" s="196" t="s">
        <v>390</v>
      </c>
      <c r="D166" s="196" t="s">
        <v>167</v>
      </c>
      <c r="E166" s="197" t="s">
        <v>2516</v>
      </c>
      <c r="F166" s="198" t="s">
        <v>2517</v>
      </c>
      <c r="G166" s="199" t="s">
        <v>2513</v>
      </c>
      <c r="H166" s="200">
        <v>1</v>
      </c>
      <c r="I166" s="201">
        <v>480</v>
      </c>
      <c r="J166" s="201">
        <f>ROUND(I166*H166,2)</f>
        <v>480</v>
      </c>
      <c r="K166" s="202"/>
      <c r="L166" s="36"/>
      <c r="M166" s="203" t="s">
        <v>1</v>
      </c>
      <c r="N166" s="204" t="s">
        <v>39</v>
      </c>
      <c r="O166" s="205">
        <v>0</v>
      </c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632</v>
      </c>
      <c r="AT166" s="207" t="s">
        <v>167</v>
      </c>
      <c r="AU166" s="207" t="s">
        <v>81</v>
      </c>
      <c r="AY166" s="17" t="s">
        <v>165</v>
      </c>
      <c r="BE166" s="208">
        <f>IF(N166="základná",J166,0)</f>
        <v>0</v>
      </c>
      <c r="BF166" s="208">
        <f>IF(N166="znížená",J166,0)</f>
        <v>480</v>
      </c>
      <c r="BG166" s="208">
        <f>IF(N166="zákl. prenesená",J166,0)</f>
        <v>0</v>
      </c>
      <c r="BH166" s="208">
        <f>IF(N166="zníž. prenesená",J166,0)</f>
        <v>0</v>
      </c>
      <c r="BI166" s="208">
        <f>IF(N166="nulová",J166,0)</f>
        <v>0</v>
      </c>
      <c r="BJ166" s="17" t="s">
        <v>94</v>
      </c>
      <c r="BK166" s="208">
        <f>ROUND(I166*H166,2)</f>
        <v>480</v>
      </c>
      <c r="BL166" s="17" t="s">
        <v>632</v>
      </c>
      <c r="BM166" s="207" t="s">
        <v>619</v>
      </c>
    </row>
    <row r="167" spans="1:65" s="12" customFormat="1" ht="25.9" customHeight="1">
      <c r="B167" s="181"/>
      <c r="C167" s="182"/>
      <c r="D167" s="183" t="s">
        <v>72</v>
      </c>
      <c r="E167" s="184" t="s">
        <v>2336</v>
      </c>
      <c r="F167" s="184" t="s">
        <v>2337</v>
      </c>
      <c r="G167" s="182"/>
      <c r="H167" s="182"/>
      <c r="I167" s="182"/>
      <c r="J167" s="185">
        <f>BK167</f>
        <v>0</v>
      </c>
      <c r="K167" s="182"/>
      <c r="L167" s="186"/>
      <c r="M167" s="187"/>
      <c r="N167" s="188"/>
      <c r="O167" s="188"/>
      <c r="P167" s="189">
        <f>SUM(P168:P169)</f>
        <v>0</v>
      </c>
      <c r="Q167" s="188"/>
      <c r="R167" s="189">
        <f>SUM(R168:R169)</f>
        <v>0</v>
      </c>
      <c r="S167" s="188"/>
      <c r="T167" s="190">
        <f>SUM(T168:T169)</f>
        <v>0</v>
      </c>
      <c r="AR167" s="191" t="s">
        <v>171</v>
      </c>
      <c r="AT167" s="192" t="s">
        <v>72</v>
      </c>
      <c r="AU167" s="192" t="s">
        <v>73</v>
      </c>
      <c r="AY167" s="191" t="s">
        <v>165</v>
      </c>
      <c r="BK167" s="193">
        <f>SUM(BK168:BK169)</f>
        <v>0</v>
      </c>
    </row>
    <row r="168" spans="1:65" s="2" customFormat="1" ht="16.5" customHeight="1">
      <c r="A168" s="31"/>
      <c r="B168" s="32"/>
      <c r="C168" s="196" t="s">
        <v>394</v>
      </c>
      <c r="D168" s="196" t="s">
        <v>167</v>
      </c>
      <c r="E168" s="197" t="s">
        <v>1103</v>
      </c>
      <c r="F168" s="198" t="s">
        <v>2338</v>
      </c>
      <c r="G168" s="199" t="s">
        <v>1</v>
      </c>
      <c r="H168" s="200">
        <v>0</v>
      </c>
      <c r="I168" s="201">
        <v>0</v>
      </c>
      <c r="J168" s="201">
        <f>ROUND(I168*H168,2)</f>
        <v>0</v>
      </c>
      <c r="K168" s="202"/>
      <c r="L168" s="36"/>
      <c r="M168" s="203" t="s">
        <v>1</v>
      </c>
      <c r="N168" s="204" t="s">
        <v>39</v>
      </c>
      <c r="O168" s="205">
        <v>0</v>
      </c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632</v>
      </c>
      <c r="AT168" s="207" t="s">
        <v>167</v>
      </c>
      <c r="AU168" s="207" t="s">
        <v>81</v>
      </c>
      <c r="AY168" s="17" t="s">
        <v>165</v>
      </c>
      <c r="BE168" s="208">
        <f>IF(N168="základná",J168,0)</f>
        <v>0</v>
      </c>
      <c r="BF168" s="208">
        <f>IF(N168="znížená",J168,0)</f>
        <v>0</v>
      </c>
      <c r="BG168" s="208">
        <f>IF(N168="zákl. prenesená",J168,0)</f>
        <v>0</v>
      </c>
      <c r="BH168" s="208">
        <f>IF(N168="zníž. prenesená",J168,0)</f>
        <v>0</v>
      </c>
      <c r="BI168" s="208">
        <f>IF(N168="nulová",J168,0)</f>
        <v>0</v>
      </c>
      <c r="BJ168" s="17" t="s">
        <v>94</v>
      </c>
      <c r="BK168" s="208">
        <f>ROUND(I168*H168,2)</f>
        <v>0</v>
      </c>
      <c r="BL168" s="17" t="s">
        <v>632</v>
      </c>
      <c r="BM168" s="207" t="s">
        <v>2518</v>
      </c>
    </row>
    <row r="169" spans="1:65" s="2" customFormat="1" ht="126.75">
      <c r="A169" s="31"/>
      <c r="B169" s="32"/>
      <c r="C169" s="33"/>
      <c r="D169" s="211" t="s">
        <v>1103</v>
      </c>
      <c r="E169" s="33"/>
      <c r="F169" s="253" t="s">
        <v>2340</v>
      </c>
      <c r="G169" s="33"/>
      <c r="H169" s="33"/>
      <c r="I169" s="33"/>
      <c r="J169" s="33"/>
      <c r="K169" s="33"/>
      <c r="L169" s="36"/>
      <c r="M169" s="256"/>
      <c r="N169" s="257"/>
      <c r="O169" s="258"/>
      <c r="P169" s="258"/>
      <c r="Q169" s="258"/>
      <c r="R169" s="258"/>
      <c r="S169" s="258"/>
      <c r="T169" s="25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7" t="s">
        <v>1103</v>
      </c>
      <c r="AU169" s="17" t="s">
        <v>81</v>
      </c>
    </row>
    <row r="170" spans="1:65" s="2" customFormat="1" ht="6.95" customHeight="1">
      <c r="A170" s="31"/>
      <c r="B170" s="55"/>
      <c r="C170" s="56"/>
      <c r="D170" s="56"/>
      <c r="E170" s="56"/>
      <c r="F170" s="56"/>
      <c r="G170" s="56"/>
      <c r="H170" s="56"/>
      <c r="I170" s="56"/>
      <c r="J170" s="56"/>
      <c r="K170" s="56"/>
      <c r="L170" s="36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sheetProtection algorithmName="SHA-512" hashValue="IJRYxPOgUlzk3CJi05cYMquZD8AZCs9qrD2U6Lh8/mzikuwBmbI6AU2ULApFNMAG08CDV+TK76i/PuFjhEqwMg==" saltValue="q7Ndsew2cW5MvkV7A46V/9VI9tomBsh6oxcfiEra6GN8hxDwbKRKbSLOc5TLUjWadfVJFcVJN3BK2Na+j39FuA==" spinCount="100000" sheet="1" objects="1" scenarios="1" formatColumns="0" formatRows="0" autoFilter="0"/>
  <autoFilter ref="C123:K169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2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2"/>
    </row>
    <row r="2" spans="1:46" s="1" customFormat="1" ht="36.950000000000003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104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0"/>
      <c r="AT3" s="17" t="s">
        <v>73</v>
      </c>
    </row>
    <row r="4" spans="1:46" s="1" customFormat="1" ht="24.95" customHeight="1">
      <c r="B4" s="20"/>
      <c r="D4" s="118" t="s">
        <v>125</v>
      </c>
      <c r="L4" s="20"/>
      <c r="M4" s="119" t="s">
        <v>9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20" t="s">
        <v>13</v>
      </c>
      <c r="L6" s="20"/>
    </row>
    <row r="7" spans="1:46" s="1" customFormat="1" ht="26.25" customHeight="1">
      <c r="B7" s="20"/>
      <c r="E7" s="303" t="str">
        <f>'Rekapitulácia stavby'!K6</f>
        <v>ZNÍŽENIE ENERGITECKEJ NÁROČNOSTI BUDOVY OcÚ S KULTÚRNYM DOMOM ZVONČIN</v>
      </c>
      <c r="F7" s="304"/>
      <c r="G7" s="304"/>
      <c r="H7" s="304"/>
      <c r="L7" s="20"/>
    </row>
    <row r="8" spans="1:46" s="1" customFormat="1" ht="12" customHeight="1">
      <c r="B8" s="20"/>
      <c r="D8" s="120" t="s">
        <v>126</v>
      </c>
      <c r="L8" s="20"/>
    </row>
    <row r="9" spans="1:46" s="2" customFormat="1" ht="16.5" customHeight="1">
      <c r="A9" s="31"/>
      <c r="B9" s="36"/>
      <c r="C9" s="31"/>
      <c r="D9" s="31"/>
      <c r="E9" s="303" t="s">
        <v>1993</v>
      </c>
      <c r="F9" s="306"/>
      <c r="G9" s="306"/>
      <c r="H9" s="30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1994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305" t="s">
        <v>2519</v>
      </c>
      <c r="F11" s="306"/>
      <c r="G11" s="306"/>
      <c r="H11" s="306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1.25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15</v>
      </c>
      <c r="E13" s="31"/>
      <c r="F13" s="111" t="s">
        <v>1</v>
      </c>
      <c r="G13" s="31"/>
      <c r="H13" s="31"/>
      <c r="I13" s="120" t="s">
        <v>16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17</v>
      </c>
      <c r="E14" s="31"/>
      <c r="F14" s="111" t="s">
        <v>18</v>
      </c>
      <c r="G14" s="31"/>
      <c r="H14" s="31"/>
      <c r="I14" s="120" t="s">
        <v>19</v>
      </c>
      <c r="J14" s="121" t="str">
        <f>'Rekapitulácia stavby'!AN8</f>
        <v>24. 4. 2023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21</v>
      </c>
      <c r="E16" s="31"/>
      <c r="F16" s="31"/>
      <c r="G16" s="31"/>
      <c r="H16" s="31"/>
      <c r="I16" s="120" t="s">
        <v>22</v>
      </c>
      <c r="J16" s="111" t="s">
        <v>1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23</v>
      </c>
      <c r="F17" s="31"/>
      <c r="G17" s="31"/>
      <c r="H17" s="31"/>
      <c r="I17" s="120" t="s">
        <v>24</v>
      </c>
      <c r="J17" s="111" t="s">
        <v>1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25</v>
      </c>
      <c r="E19" s="31"/>
      <c r="F19" s="31"/>
      <c r="G19" s="31"/>
      <c r="H19" s="31"/>
      <c r="I19" s="120" t="s">
        <v>22</v>
      </c>
      <c r="J19" s="111" t="str">
        <f>'Rekapitulácia stavby'!AN13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307" t="str">
        <f>'Rekapitulácia stavby'!E14</f>
        <v xml:space="preserve"> </v>
      </c>
      <c r="F20" s="307"/>
      <c r="G20" s="307"/>
      <c r="H20" s="307"/>
      <c r="I20" s="120" t="s">
        <v>24</v>
      </c>
      <c r="J20" s="111" t="str">
        <f>'Rekapitulácia stavby'!AN14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27</v>
      </c>
      <c r="E22" s="31"/>
      <c r="F22" s="31"/>
      <c r="G22" s="31"/>
      <c r="H22" s="31"/>
      <c r="I22" s="120" t="s">
        <v>22</v>
      </c>
      <c r="J22" s="111" t="s">
        <v>1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28</v>
      </c>
      <c r="F23" s="31"/>
      <c r="G23" s="31"/>
      <c r="H23" s="31"/>
      <c r="I23" s="120" t="s">
        <v>24</v>
      </c>
      <c r="J23" s="111" t="s">
        <v>1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30</v>
      </c>
      <c r="E25" s="31"/>
      <c r="F25" s="31"/>
      <c r="G25" s="31"/>
      <c r="H25" s="31"/>
      <c r="I25" s="120" t="s">
        <v>22</v>
      </c>
      <c r="J25" s="111" t="s">
        <v>1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">
        <v>31</v>
      </c>
      <c r="F26" s="31"/>
      <c r="G26" s="31"/>
      <c r="H26" s="31"/>
      <c r="I26" s="120" t="s">
        <v>24</v>
      </c>
      <c r="J26" s="111" t="s">
        <v>1</v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32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2"/>
      <c r="B29" s="123"/>
      <c r="C29" s="122"/>
      <c r="D29" s="122"/>
      <c r="E29" s="308" t="s">
        <v>1</v>
      </c>
      <c r="F29" s="308"/>
      <c r="G29" s="308"/>
      <c r="H29" s="308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25"/>
      <c r="E31" s="125"/>
      <c r="F31" s="125"/>
      <c r="G31" s="125"/>
      <c r="H31" s="125"/>
      <c r="I31" s="125"/>
      <c r="J31" s="125"/>
      <c r="K31" s="12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6" t="s">
        <v>33</v>
      </c>
      <c r="E32" s="31"/>
      <c r="F32" s="31"/>
      <c r="G32" s="31"/>
      <c r="H32" s="31"/>
      <c r="I32" s="31"/>
      <c r="J32" s="127">
        <f>ROUND(J128, 2)</f>
        <v>10276.82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5"/>
      <c r="E33" s="125"/>
      <c r="F33" s="125"/>
      <c r="G33" s="125"/>
      <c r="H33" s="125"/>
      <c r="I33" s="125"/>
      <c r="J33" s="125"/>
      <c r="K33" s="125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8" t="s">
        <v>35</v>
      </c>
      <c r="G34" s="31"/>
      <c r="H34" s="31"/>
      <c r="I34" s="128" t="s">
        <v>34</v>
      </c>
      <c r="J34" s="128" t="s">
        <v>36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9" t="s">
        <v>37</v>
      </c>
      <c r="E35" s="130" t="s">
        <v>38</v>
      </c>
      <c r="F35" s="131">
        <f>ROUND((SUM(BE128:BE211)),  2)</f>
        <v>0</v>
      </c>
      <c r="G35" s="132"/>
      <c r="H35" s="132"/>
      <c r="I35" s="133">
        <v>0.2</v>
      </c>
      <c r="J35" s="131">
        <f>ROUND(((SUM(BE128:BE211))*I35),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30" t="s">
        <v>39</v>
      </c>
      <c r="F36" s="134">
        <f>ROUND((SUM(BF128:BF211)),  2)</f>
        <v>10276.82</v>
      </c>
      <c r="G36" s="31"/>
      <c r="H36" s="31"/>
      <c r="I36" s="135">
        <v>0.2</v>
      </c>
      <c r="J36" s="134">
        <f>ROUND(((SUM(BF128:BF211))*I36),  2)</f>
        <v>2055.36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0" t="s">
        <v>40</v>
      </c>
      <c r="F37" s="134">
        <f>ROUND((SUM(BG128:BG211)),  2)</f>
        <v>0</v>
      </c>
      <c r="G37" s="31"/>
      <c r="H37" s="31"/>
      <c r="I37" s="135">
        <v>0.2</v>
      </c>
      <c r="J37" s="134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20" t="s">
        <v>41</v>
      </c>
      <c r="F38" s="134">
        <f>ROUND((SUM(BH128:BH211)),  2)</f>
        <v>0</v>
      </c>
      <c r="G38" s="31"/>
      <c r="H38" s="31"/>
      <c r="I38" s="135">
        <v>0.2</v>
      </c>
      <c r="J38" s="134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30" t="s">
        <v>42</v>
      </c>
      <c r="F39" s="131">
        <f>ROUND((SUM(BI128:BI211)),  2)</f>
        <v>0</v>
      </c>
      <c r="G39" s="132"/>
      <c r="H39" s="132"/>
      <c r="I39" s="133">
        <v>0</v>
      </c>
      <c r="J39" s="131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6"/>
      <c r="D41" s="137" t="s">
        <v>43</v>
      </c>
      <c r="E41" s="138"/>
      <c r="F41" s="138"/>
      <c r="G41" s="139" t="s">
        <v>44</v>
      </c>
      <c r="H41" s="140" t="s">
        <v>45</v>
      </c>
      <c r="I41" s="138"/>
      <c r="J41" s="141">
        <f>SUM(J32:J39)</f>
        <v>12332.18</v>
      </c>
      <c r="K41" s="142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2"/>
      <c r="D50" s="143" t="s">
        <v>46</v>
      </c>
      <c r="E50" s="144"/>
      <c r="F50" s="144"/>
      <c r="G50" s="143" t="s">
        <v>47</v>
      </c>
      <c r="H50" s="144"/>
      <c r="I50" s="144"/>
      <c r="J50" s="144"/>
      <c r="K50" s="144"/>
      <c r="L50" s="5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1"/>
      <c r="B61" s="36"/>
      <c r="C61" s="31"/>
      <c r="D61" s="145" t="s">
        <v>48</v>
      </c>
      <c r="E61" s="146"/>
      <c r="F61" s="147" t="s">
        <v>49</v>
      </c>
      <c r="G61" s="145" t="s">
        <v>48</v>
      </c>
      <c r="H61" s="146"/>
      <c r="I61" s="146"/>
      <c r="J61" s="148" t="s">
        <v>49</v>
      </c>
      <c r="K61" s="14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1"/>
      <c r="B65" s="36"/>
      <c r="C65" s="31"/>
      <c r="D65" s="143" t="s">
        <v>50</v>
      </c>
      <c r="E65" s="149"/>
      <c r="F65" s="149"/>
      <c r="G65" s="143" t="s">
        <v>51</v>
      </c>
      <c r="H65" s="149"/>
      <c r="I65" s="149"/>
      <c r="J65" s="149"/>
      <c r="K65" s="14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1"/>
      <c r="B76" s="36"/>
      <c r="C76" s="31"/>
      <c r="D76" s="145" t="s">
        <v>48</v>
      </c>
      <c r="E76" s="146"/>
      <c r="F76" s="147" t="s">
        <v>49</v>
      </c>
      <c r="G76" s="145" t="s">
        <v>48</v>
      </c>
      <c r="H76" s="146"/>
      <c r="I76" s="146"/>
      <c r="J76" s="148" t="s">
        <v>49</v>
      </c>
      <c r="K76" s="14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3" t="s">
        <v>128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8" t="s">
        <v>13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309" t="str">
        <f>E7</f>
        <v>ZNÍŽENIE ENERGITECKEJ NÁROČNOSTI BUDOVY OcÚ S KULTÚRNYM DOMOM ZVONČIN</v>
      </c>
      <c r="F85" s="310"/>
      <c r="G85" s="310"/>
      <c r="H85" s="310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1"/>
      <c r="C86" s="28" t="s">
        <v>126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1"/>
      <c r="B87" s="32"/>
      <c r="C87" s="33"/>
      <c r="D87" s="33"/>
      <c r="E87" s="309" t="s">
        <v>1993</v>
      </c>
      <c r="F87" s="311"/>
      <c r="G87" s="311"/>
      <c r="H87" s="311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8" t="s">
        <v>1994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65" t="str">
        <f>E11</f>
        <v>05 - Bleskozvod a uzemnenie</v>
      </c>
      <c r="F89" s="311"/>
      <c r="G89" s="311"/>
      <c r="H89" s="311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8" t="s">
        <v>17</v>
      </c>
      <c r="D91" s="33"/>
      <c r="E91" s="33"/>
      <c r="F91" s="26" t="str">
        <f>F14</f>
        <v>ZVONČIN</v>
      </c>
      <c r="G91" s="33"/>
      <c r="H91" s="33"/>
      <c r="I91" s="28" t="s">
        <v>19</v>
      </c>
      <c r="J91" s="67" t="str">
        <f>IF(J14="","",J14)</f>
        <v>24. 4. 2023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8" t="s">
        <v>21</v>
      </c>
      <c r="D93" s="33"/>
      <c r="E93" s="33"/>
      <c r="F93" s="26" t="str">
        <f>E17</f>
        <v>Obec Zvončín</v>
      </c>
      <c r="G93" s="33"/>
      <c r="H93" s="33"/>
      <c r="I93" s="28" t="s">
        <v>27</v>
      </c>
      <c r="J93" s="29" t="str">
        <f>E23</f>
        <v>HR PROJECT,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8" t="s">
        <v>25</v>
      </c>
      <c r="D94" s="33"/>
      <c r="E94" s="33"/>
      <c r="F94" s="26" t="str">
        <f>IF(E20="","",E20)</f>
        <v xml:space="preserve"> </v>
      </c>
      <c r="G94" s="33"/>
      <c r="H94" s="33"/>
      <c r="I94" s="28" t="s">
        <v>30</v>
      </c>
      <c r="J94" s="29" t="str">
        <f>E26</f>
        <v>Vladimír Pilnik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4" t="s">
        <v>129</v>
      </c>
      <c r="D96" s="155"/>
      <c r="E96" s="155"/>
      <c r="F96" s="155"/>
      <c r="G96" s="155"/>
      <c r="H96" s="155"/>
      <c r="I96" s="155"/>
      <c r="J96" s="156" t="s">
        <v>130</v>
      </c>
      <c r="K96" s="155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57" t="s">
        <v>131</v>
      </c>
      <c r="D98" s="33"/>
      <c r="E98" s="33"/>
      <c r="F98" s="33"/>
      <c r="G98" s="33"/>
      <c r="H98" s="33"/>
      <c r="I98" s="33"/>
      <c r="J98" s="85">
        <f>J128</f>
        <v>10276.82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132</v>
      </c>
    </row>
    <row r="99" spans="1:47" s="9" customFormat="1" ht="24.95" customHeight="1">
      <c r="B99" s="158"/>
      <c r="C99" s="159"/>
      <c r="D99" s="160" t="s">
        <v>1996</v>
      </c>
      <c r="E99" s="161"/>
      <c r="F99" s="161"/>
      <c r="G99" s="161"/>
      <c r="H99" s="161"/>
      <c r="I99" s="161"/>
      <c r="J99" s="162">
        <f>J129</f>
        <v>950.53</v>
      </c>
      <c r="K99" s="159"/>
      <c r="L99" s="163"/>
    </row>
    <row r="100" spans="1:47" s="10" customFormat="1" ht="19.899999999999999" customHeight="1">
      <c r="B100" s="164"/>
      <c r="C100" s="105"/>
      <c r="D100" s="165" t="s">
        <v>2520</v>
      </c>
      <c r="E100" s="166"/>
      <c r="F100" s="166"/>
      <c r="G100" s="166"/>
      <c r="H100" s="166"/>
      <c r="I100" s="166"/>
      <c r="J100" s="167">
        <f>J130</f>
        <v>256.99</v>
      </c>
      <c r="K100" s="105"/>
      <c r="L100" s="168"/>
    </row>
    <row r="101" spans="1:47" s="10" customFormat="1" ht="19.899999999999999" customHeight="1">
      <c r="B101" s="164"/>
      <c r="C101" s="105"/>
      <c r="D101" s="165" t="s">
        <v>1997</v>
      </c>
      <c r="E101" s="166"/>
      <c r="F101" s="166"/>
      <c r="G101" s="166"/>
      <c r="H101" s="166"/>
      <c r="I101" s="166"/>
      <c r="J101" s="167">
        <f>J132</f>
        <v>693.54</v>
      </c>
      <c r="K101" s="105"/>
      <c r="L101" s="168"/>
    </row>
    <row r="102" spans="1:47" s="9" customFormat="1" ht="24.95" customHeight="1">
      <c r="B102" s="158"/>
      <c r="C102" s="159"/>
      <c r="D102" s="160" t="s">
        <v>1998</v>
      </c>
      <c r="E102" s="161"/>
      <c r="F102" s="161"/>
      <c r="G102" s="161"/>
      <c r="H102" s="161"/>
      <c r="I102" s="161"/>
      <c r="J102" s="162">
        <f>J135</f>
        <v>7477.0899999999983</v>
      </c>
      <c r="K102" s="159"/>
      <c r="L102" s="163"/>
    </row>
    <row r="103" spans="1:47" s="10" customFormat="1" ht="19.899999999999999" customHeight="1">
      <c r="B103" s="164"/>
      <c r="C103" s="105"/>
      <c r="D103" s="165" t="s">
        <v>2000</v>
      </c>
      <c r="E103" s="166"/>
      <c r="F103" s="166"/>
      <c r="G103" s="166"/>
      <c r="H103" s="166"/>
      <c r="I103" s="166"/>
      <c r="J103" s="167">
        <f>J136</f>
        <v>5815.9199999999983</v>
      </c>
      <c r="K103" s="105"/>
      <c r="L103" s="168"/>
    </row>
    <row r="104" spans="1:47" s="10" customFormat="1" ht="19.899999999999999" customHeight="1">
      <c r="B104" s="164"/>
      <c r="C104" s="105"/>
      <c r="D104" s="165" t="s">
        <v>2521</v>
      </c>
      <c r="E104" s="166"/>
      <c r="F104" s="166"/>
      <c r="G104" s="166"/>
      <c r="H104" s="166"/>
      <c r="I104" s="166"/>
      <c r="J104" s="167">
        <f>J196</f>
        <v>1661.17</v>
      </c>
      <c r="K104" s="105"/>
      <c r="L104" s="168"/>
    </row>
    <row r="105" spans="1:47" s="9" customFormat="1" ht="24.95" customHeight="1">
      <c r="B105" s="158"/>
      <c r="C105" s="159"/>
      <c r="D105" s="160" t="s">
        <v>2001</v>
      </c>
      <c r="E105" s="161"/>
      <c r="F105" s="161"/>
      <c r="G105" s="161"/>
      <c r="H105" s="161"/>
      <c r="I105" s="161"/>
      <c r="J105" s="162">
        <f>J202</f>
        <v>1849.2</v>
      </c>
      <c r="K105" s="159"/>
      <c r="L105" s="163"/>
    </row>
    <row r="106" spans="1:47" s="9" customFormat="1" ht="24.95" customHeight="1">
      <c r="B106" s="158"/>
      <c r="C106" s="159"/>
      <c r="D106" s="160" t="s">
        <v>2002</v>
      </c>
      <c r="E106" s="161"/>
      <c r="F106" s="161"/>
      <c r="G106" s="161"/>
      <c r="H106" s="161"/>
      <c r="I106" s="161"/>
      <c r="J106" s="162">
        <f>J209</f>
        <v>0</v>
      </c>
      <c r="K106" s="159"/>
      <c r="L106" s="163"/>
    </row>
    <row r="107" spans="1:47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5" customHeight="1">
      <c r="A113" s="31"/>
      <c r="B113" s="32"/>
      <c r="C113" s="23" t="s">
        <v>151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8" t="s">
        <v>13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6.25" customHeight="1">
      <c r="A116" s="31"/>
      <c r="B116" s="32"/>
      <c r="C116" s="33"/>
      <c r="D116" s="33"/>
      <c r="E116" s="309" t="str">
        <f>E7</f>
        <v>ZNÍŽENIE ENERGITECKEJ NÁROČNOSTI BUDOVY OcÚ S KULTÚRNYM DOMOM ZVONČIN</v>
      </c>
      <c r="F116" s="310"/>
      <c r="G116" s="310"/>
      <c r="H116" s="310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1" customFormat="1" ht="12" customHeight="1">
      <c r="B117" s="21"/>
      <c r="C117" s="28" t="s">
        <v>126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pans="1:63" s="2" customFormat="1" ht="16.5" customHeight="1">
      <c r="A118" s="31"/>
      <c r="B118" s="32"/>
      <c r="C118" s="33"/>
      <c r="D118" s="33"/>
      <c r="E118" s="309" t="s">
        <v>1993</v>
      </c>
      <c r="F118" s="311"/>
      <c r="G118" s="311"/>
      <c r="H118" s="311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8" t="s">
        <v>1994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65" t="str">
        <f>E11</f>
        <v>05 - Bleskozvod a uzemnenie</v>
      </c>
      <c r="F120" s="311"/>
      <c r="G120" s="311"/>
      <c r="H120" s="311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8" t="s">
        <v>17</v>
      </c>
      <c r="D122" s="33"/>
      <c r="E122" s="33"/>
      <c r="F122" s="26" t="str">
        <f>F14</f>
        <v>ZVONČIN</v>
      </c>
      <c r="G122" s="33"/>
      <c r="H122" s="33"/>
      <c r="I122" s="28" t="s">
        <v>19</v>
      </c>
      <c r="J122" s="67" t="str">
        <f>IF(J14="","",J14)</f>
        <v>24. 4. 2023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8" t="s">
        <v>21</v>
      </c>
      <c r="D124" s="33"/>
      <c r="E124" s="33"/>
      <c r="F124" s="26" t="str">
        <f>E17</f>
        <v>Obec Zvončín</v>
      </c>
      <c r="G124" s="33"/>
      <c r="H124" s="33"/>
      <c r="I124" s="28" t="s">
        <v>27</v>
      </c>
      <c r="J124" s="29" t="str">
        <f>E23</f>
        <v>HR PROJECT,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8" t="s">
        <v>25</v>
      </c>
      <c r="D125" s="33"/>
      <c r="E125" s="33"/>
      <c r="F125" s="26" t="str">
        <f>IF(E20="","",E20)</f>
        <v xml:space="preserve"> </v>
      </c>
      <c r="G125" s="33"/>
      <c r="H125" s="33"/>
      <c r="I125" s="28" t="s">
        <v>30</v>
      </c>
      <c r="J125" s="29" t="str">
        <f>E26</f>
        <v>Vladimír Pilnik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9"/>
      <c r="B127" s="170"/>
      <c r="C127" s="171" t="s">
        <v>152</v>
      </c>
      <c r="D127" s="172" t="s">
        <v>58</v>
      </c>
      <c r="E127" s="172" t="s">
        <v>54</v>
      </c>
      <c r="F127" s="172" t="s">
        <v>55</v>
      </c>
      <c r="G127" s="172" t="s">
        <v>153</v>
      </c>
      <c r="H127" s="172" t="s">
        <v>154</v>
      </c>
      <c r="I127" s="172" t="s">
        <v>155</v>
      </c>
      <c r="J127" s="173" t="s">
        <v>130</v>
      </c>
      <c r="K127" s="174" t="s">
        <v>156</v>
      </c>
      <c r="L127" s="175"/>
      <c r="M127" s="76" t="s">
        <v>1</v>
      </c>
      <c r="N127" s="77" t="s">
        <v>37</v>
      </c>
      <c r="O127" s="77" t="s">
        <v>157</v>
      </c>
      <c r="P127" s="77" t="s">
        <v>158</v>
      </c>
      <c r="Q127" s="77" t="s">
        <v>159</v>
      </c>
      <c r="R127" s="77" t="s">
        <v>160</v>
      </c>
      <c r="S127" s="77" t="s">
        <v>161</v>
      </c>
      <c r="T127" s="78" t="s">
        <v>162</v>
      </c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</row>
    <row r="128" spans="1:63" s="2" customFormat="1" ht="22.9" customHeight="1">
      <c r="A128" s="31"/>
      <c r="B128" s="32"/>
      <c r="C128" s="83" t="s">
        <v>131</v>
      </c>
      <c r="D128" s="33"/>
      <c r="E128" s="33"/>
      <c r="F128" s="33"/>
      <c r="G128" s="33"/>
      <c r="H128" s="33"/>
      <c r="I128" s="33"/>
      <c r="J128" s="176">
        <f>BK128</f>
        <v>10276.82</v>
      </c>
      <c r="K128" s="33"/>
      <c r="L128" s="36"/>
      <c r="M128" s="79"/>
      <c r="N128" s="177"/>
      <c r="O128" s="80"/>
      <c r="P128" s="178">
        <f>P129+P135+P202+P209</f>
        <v>0</v>
      </c>
      <c r="Q128" s="80"/>
      <c r="R128" s="178">
        <f>R129+R135+R202+R209</f>
        <v>0</v>
      </c>
      <c r="S128" s="80"/>
      <c r="T128" s="179">
        <f>T129+T135+T202+T209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7" t="s">
        <v>72</v>
      </c>
      <c r="AU128" s="17" t="s">
        <v>132</v>
      </c>
      <c r="BK128" s="180">
        <f>BK129+BK135+BK202+BK209</f>
        <v>10276.82</v>
      </c>
    </row>
    <row r="129" spans="1:65" s="12" customFormat="1" ht="25.9" customHeight="1">
      <c r="B129" s="181"/>
      <c r="C129" s="182"/>
      <c r="D129" s="183" t="s">
        <v>72</v>
      </c>
      <c r="E129" s="184" t="s">
        <v>163</v>
      </c>
      <c r="F129" s="184" t="s">
        <v>2003</v>
      </c>
      <c r="G129" s="182"/>
      <c r="H129" s="182"/>
      <c r="I129" s="182"/>
      <c r="J129" s="185">
        <f>BK129</f>
        <v>950.53</v>
      </c>
      <c r="K129" s="182"/>
      <c r="L129" s="186"/>
      <c r="M129" s="187"/>
      <c r="N129" s="188"/>
      <c r="O129" s="188"/>
      <c r="P129" s="189">
        <f>P130+P132</f>
        <v>0</v>
      </c>
      <c r="Q129" s="188"/>
      <c r="R129" s="189">
        <f>R130+R132</f>
        <v>0</v>
      </c>
      <c r="S129" s="188"/>
      <c r="T129" s="190">
        <f>T130+T132</f>
        <v>0</v>
      </c>
      <c r="AR129" s="191" t="s">
        <v>81</v>
      </c>
      <c r="AT129" s="192" t="s">
        <v>72</v>
      </c>
      <c r="AU129" s="192" t="s">
        <v>73</v>
      </c>
      <c r="AY129" s="191" t="s">
        <v>165</v>
      </c>
      <c r="BK129" s="193">
        <f>BK130+BK132</f>
        <v>950.53</v>
      </c>
    </row>
    <row r="130" spans="1:65" s="12" customFormat="1" ht="22.9" customHeight="1">
      <c r="B130" s="181"/>
      <c r="C130" s="182"/>
      <c r="D130" s="183" t="s">
        <v>72</v>
      </c>
      <c r="E130" s="194" t="s">
        <v>94</v>
      </c>
      <c r="F130" s="194" t="s">
        <v>2522</v>
      </c>
      <c r="G130" s="182"/>
      <c r="H130" s="182"/>
      <c r="I130" s="182"/>
      <c r="J130" s="195">
        <f>BK130</f>
        <v>256.99</v>
      </c>
      <c r="K130" s="182"/>
      <c r="L130" s="186"/>
      <c r="M130" s="187"/>
      <c r="N130" s="188"/>
      <c r="O130" s="188"/>
      <c r="P130" s="189">
        <f>P131</f>
        <v>0</v>
      </c>
      <c r="Q130" s="188"/>
      <c r="R130" s="189">
        <f>R131</f>
        <v>0</v>
      </c>
      <c r="S130" s="188"/>
      <c r="T130" s="190">
        <f>T131</f>
        <v>0</v>
      </c>
      <c r="AR130" s="191" t="s">
        <v>81</v>
      </c>
      <c r="AT130" s="192" t="s">
        <v>72</v>
      </c>
      <c r="AU130" s="192" t="s">
        <v>81</v>
      </c>
      <c r="AY130" s="191" t="s">
        <v>165</v>
      </c>
      <c r="BK130" s="193">
        <f>BK131</f>
        <v>256.99</v>
      </c>
    </row>
    <row r="131" spans="1:65" s="2" customFormat="1" ht="16.5" customHeight="1">
      <c r="A131" s="31"/>
      <c r="B131" s="32"/>
      <c r="C131" s="196" t="s">
        <v>81</v>
      </c>
      <c r="D131" s="196" t="s">
        <v>167</v>
      </c>
      <c r="E131" s="197" t="s">
        <v>2523</v>
      </c>
      <c r="F131" s="198" t="s">
        <v>2524</v>
      </c>
      <c r="G131" s="199" t="s">
        <v>183</v>
      </c>
      <c r="H131" s="200">
        <v>2.52</v>
      </c>
      <c r="I131" s="201">
        <v>101.98</v>
      </c>
      <c r="J131" s="201">
        <f>ROUND(I131*H131,2)</f>
        <v>256.99</v>
      </c>
      <c r="K131" s="202"/>
      <c r="L131" s="36"/>
      <c r="M131" s="203" t="s">
        <v>1</v>
      </c>
      <c r="N131" s="204" t="s">
        <v>39</v>
      </c>
      <c r="O131" s="205">
        <v>0</v>
      </c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7" t="s">
        <v>171</v>
      </c>
      <c r="AT131" s="207" t="s">
        <v>167</v>
      </c>
      <c r="AU131" s="207" t="s">
        <v>94</v>
      </c>
      <c r="AY131" s="17" t="s">
        <v>165</v>
      </c>
      <c r="BE131" s="208">
        <f>IF(N131="základná",J131,0)</f>
        <v>0</v>
      </c>
      <c r="BF131" s="208">
        <f>IF(N131="znížená",J131,0)</f>
        <v>256.99</v>
      </c>
      <c r="BG131" s="208">
        <f>IF(N131="zákl. prenesená",J131,0)</f>
        <v>0</v>
      </c>
      <c r="BH131" s="208">
        <f>IF(N131="zníž. prenesená",J131,0)</f>
        <v>0</v>
      </c>
      <c r="BI131" s="208">
        <f>IF(N131="nulová",J131,0)</f>
        <v>0</v>
      </c>
      <c r="BJ131" s="17" t="s">
        <v>94</v>
      </c>
      <c r="BK131" s="208">
        <f>ROUND(I131*H131,2)</f>
        <v>256.99</v>
      </c>
      <c r="BL131" s="17" t="s">
        <v>171</v>
      </c>
      <c r="BM131" s="207" t="s">
        <v>94</v>
      </c>
    </row>
    <row r="132" spans="1:65" s="12" customFormat="1" ht="22.9" customHeight="1">
      <c r="B132" s="181"/>
      <c r="C132" s="182"/>
      <c r="D132" s="183" t="s">
        <v>72</v>
      </c>
      <c r="E132" s="194" t="s">
        <v>207</v>
      </c>
      <c r="F132" s="194" t="s">
        <v>2004</v>
      </c>
      <c r="G132" s="182"/>
      <c r="H132" s="182"/>
      <c r="I132" s="182"/>
      <c r="J132" s="195">
        <f>BK132</f>
        <v>693.54</v>
      </c>
      <c r="K132" s="182"/>
      <c r="L132" s="186"/>
      <c r="M132" s="187"/>
      <c r="N132" s="188"/>
      <c r="O132" s="188"/>
      <c r="P132" s="189">
        <f>SUM(P133:P134)</f>
        <v>0</v>
      </c>
      <c r="Q132" s="188"/>
      <c r="R132" s="189">
        <f>SUM(R133:R134)</f>
        <v>0</v>
      </c>
      <c r="S132" s="188"/>
      <c r="T132" s="190">
        <f>SUM(T133:T134)</f>
        <v>0</v>
      </c>
      <c r="AR132" s="191" t="s">
        <v>81</v>
      </c>
      <c r="AT132" s="192" t="s">
        <v>72</v>
      </c>
      <c r="AU132" s="192" t="s">
        <v>81</v>
      </c>
      <c r="AY132" s="191" t="s">
        <v>165</v>
      </c>
      <c r="BK132" s="193">
        <f>SUM(BK133:BK134)</f>
        <v>693.54</v>
      </c>
    </row>
    <row r="133" spans="1:65" s="2" customFormat="1" ht="24.2" customHeight="1">
      <c r="A133" s="31"/>
      <c r="B133" s="32"/>
      <c r="C133" s="196" t="s">
        <v>94</v>
      </c>
      <c r="D133" s="196" t="s">
        <v>167</v>
      </c>
      <c r="E133" s="197" t="s">
        <v>2525</v>
      </c>
      <c r="F133" s="198" t="s">
        <v>2526</v>
      </c>
      <c r="G133" s="199" t="s">
        <v>220</v>
      </c>
      <c r="H133" s="200">
        <v>24</v>
      </c>
      <c r="I133" s="201">
        <v>17.55</v>
      </c>
      <c r="J133" s="201">
        <f>ROUND(I133*H133,2)</f>
        <v>421.2</v>
      </c>
      <c r="K133" s="202"/>
      <c r="L133" s="36"/>
      <c r="M133" s="203" t="s">
        <v>1</v>
      </c>
      <c r="N133" s="204" t="s">
        <v>39</v>
      </c>
      <c r="O133" s="205">
        <v>0</v>
      </c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7" t="s">
        <v>171</v>
      </c>
      <c r="AT133" s="207" t="s">
        <v>167</v>
      </c>
      <c r="AU133" s="207" t="s">
        <v>94</v>
      </c>
      <c r="AY133" s="17" t="s">
        <v>165</v>
      </c>
      <c r="BE133" s="208">
        <f>IF(N133="základná",J133,0)</f>
        <v>0</v>
      </c>
      <c r="BF133" s="208">
        <f>IF(N133="znížená",J133,0)</f>
        <v>421.2</v>
      </c>
      <c r="BG133" s="208">
        <f>IF(N133="zákl. prenesená",J133,0)</f>
        <v>0</v>
      </c>
      <c r="BH133" s="208">
        <f>IF(N133="zníž. prenesená",J133,0)</f>
        <v>0</v>
      </c>
      <c r="BI133" s="208">
        <f>IF(N133="nulová",J133,0)</f>
        <v>0</v>
      </c>
      <c r="BJ133" s="17" t="s">
        <v>94</v>
      </c>
      <c r="BK133" s="208">
        <f>ROUND(I133*H133,2)</f>
        <v>421.2</v>
      </c>
      <c r="BL133" s="17" t="s">
        <v>171</v>
      </c>
      <c r="BM133" s="207" t="s">
        <v>171</v>
      </c>
    </row>
    <row r="134" spans="1:65" s="2" customFormat="1" ht="24.2" customHeight="1">
      <c r="A134" s="31"/>
      <c r="B134" s="32"/>
      <c r="C134" s="196" t="s">
        <v>180</v>
      </c>
      <c r="D134" s="196" t="s">
        <v>167</v>
      </c>
      <c r="E134" s="197" t="s">
        <v>2527</v>
      </c>
      <c r="F134" s="198" t="s">
        <v>2528</v>
      </c>
      <c r="G134" s="199" t="s">
        <v>183</v>
      </c>
      <c r="H134" s="200">
        <v>2.52</v>
      </c>
      <c r="I134" s="201">
        <v>108.07</v>
      </c>
      <c r="J134" s="201">
        <f>ROUND(I134*H134,2)</f>
        <v>272.33999999999997</v>
      </c>
      <c r="K134" s="202"/>
      <c r="L134" s="36"/>
      <c r="M134" s="203" t="s">
        <v>1</v>
      </c>
      <c r="N134" s="204" t="s">
        <v>39</v>
      </c>
      <c r="O134" s="205">
        <v>0</v>
      </c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7" t="s">
        <v>171</v>
      </c>
      <c r="AT134" s="207" t="s">
        <v>167</v>
      </c>
      <c r="AU134" s="207" t="s">
        <v>94</v>
      </c>
      <c r="AY134" s="17" t="s">
        <v>165</v>
      </c>
      <c r="BE134" s="208">
        <f>IF(N134="základná",J134,0)</f>
        <v>0</v>
      </c>
      <c r="BF134" s="208">
        <f>IF(N134="znížená",J134,0)</f>
        <v>272.33999999999997</v>
      </c>
      <c r="BG134" s="208">
        <f>IF(N134="zákl. prenesená",J134,0)</f>
        <v>0</v>
      </c>
      <c r="BH134" s="208">
        <f>IF(N134="zníž. prenesená",J134,0)</f>
        <v>0</v>
      </c>
      <c r="BI134" s="208">
        <f>IF(N134="nulová",J134,0)</f>
        <v>0</v>
      </c>
      <c r="BJ134" s="17" t="s">
        <v>94</v>
      </c>
      <c r="BK134" s="208">
        <f>ROUND(I134*H134,2)</f>
        <v>272.33999999999997</v>
      </c>
      <c r="BL134" s="17" t="s">
        <v>171</v>
      </c>
      <c r="BM134" s="207" t="s">
        <v>194</v>
      </c>
    </row>
    <row r="135" spans="1:65" s="12" customFormat="1" ht="25.9" customHeight="1">
      <c r="B135" s="181"/>
      <c r="C135" s="182"/>
      <c r="D135" s="183" t="s">
        <v>72</v>
      </c>
      <c r="E135" s="184" t="s">
        <v>615</v>
      </c>
      <c r="F135" s="184" t="s">
        <v>2015</v>
      </c>
      <c r="G135" s="182"/>
      <c r="H135" s="182"/>
      <c r="I135" s="182"/>
      <c r="J135" s="185">
        <f>BK135</f>
        <v>7477.0899999999983</v>
      </c>
      <c r="K135" s="182"/>
      <c r="L135" s="186"/>
      <c r="M135" s="187"/>
      <c r="N135" s="188"/>
      <c r="O135" s="188"/>
      <c r="P135" s="189">
        <f>P136+P196</f>
        <v>0</v>
      </c>
      <c r="Q135" s="188"/>
      <c r="R135" s="189">
        <f>R136+R196</f>
        <v>0</v>
      </c>
      <c r="S135" s="188"/>
      <c r="T135" s="190">
        <f>T136+T196</f>
        <v>0</v>
      </c>
      <c r="AR135" s="191" t="s">
        <v>180</v>
      </c>
      <c r="AT135" s="192" t="s">
        <v>72</v>
      </c>
      <c r="AU135" s="192" t="s">
        <v>73</v>
      </c>
      <c r="AY135" s="191" t="s">
        <v>165</v>
      </c>
      <c r="BK135" s="193">
        <f>BK136+BK196</f>
        <v>7477.0899999999983</v>
      </c>
    </row>
    <row r="136" spans="1:65" s="12" customFormat="1" ht="22.9" customHeight="1">
      <c r="B136" s="181"/>
      <c r="C136" s="182"/>
      <c r="D136" s="183" t="s">
        <v>72</v>
      </c>
      <c r="E136" s="194" t="s">
        <v>2040</v>
      </c>
      <c r="F136" s="194" t="s">
        <v>2041</v>
      </c>
      <c r="G136" s="182"/>
      <c r="H136" s="182"/>
      <c r="I136" s="182"/>
      <c r="J136" s="195">
        <f>BK136</f>
        <v>5815.9199999999983</v>
      </c>
      <c r="K136" s="182"/>
      <c r="L136" s="186"/>
      <c r="M136" s="187"/>
      <c r="N136" s="188"/>
      <c r="O136" s="188"/>
      <c r="P136" s="189">
        <f>SUM(P137:P195)</f>
        <v>0</v>
      </c>
      <c r="Q136" s="188"/>
      <c r="R136" s="189">
        <f>SUM(R137:R195)</f>
        <v>0</v>
      </c>
      <c r="S136" s="188"/>
      <c r="T136" s="190">
        <f>SUM(T137:T195)</f>
        <v>0</v>
      </c>
      <c r="AR136" s="191" t="s">
        <v>180</v>
      </c>
      <c r="AT136" s="192" t="s">
        <v>72</v>
      </c>
      <c r="AU136" s="192" t="s">
        <v>81</v>
      </c>
      <c r="AY136" s="191" t="s">
        <v>165</v>
      </c>
      <c r="BK136" s="193">
        <f>SUM(BK137:BK195)</f>
        <v>5815.9199999999983</v>
      </c>
    </row>
    <row r="137" spans="1:65" s="2" customFormat="1" ht="24.2" customHeight="1">
      <c r="A137" s="31"/>
      <c r="B137" s="32"/>
      <c r="C137" s="196" t="s">
        <v>171</v>
      </c>
      <c r="D137" s="196" t="s">
        <v>167</v>
      </c>
      <c r="E137" s="197" t="s">
        <v>2529</v>
      </c>
      <c r="F137" s="198" t="s">
        <v>2530</v>
      </c>
      <c r="G137" s="199" t="s">
        <v>289</v>
      </c>
      <c r="H137" s="200">
        <v>38</v>
      </c>
      <c r="I137" s="201">
        <v>1.32</v>
      </c>
      <c r="J137" s="201">
        <f t="shared" ref="J137:J168" si="0">ROUND(I137*H137,2)</f>
        <v>50.16</v>
      </c>
      <c r="K137" s="202"/>
      <c r="L137" s="36"/>
      <c r="M137" s="203" t="s">
        <v>1</v>
      </c>
      <c r="N137" s="204" t="s">
        <v>39</v>
      </c>
      <c r="O137" s="205">
        <v>0</v>
      </c>
      <c r="P137" s="205">
        <f t="shared" ref="P137:P168" si="1">O137*H137</f>
        <v>0</v>
      </c>
      <c r="Q137" s="205">
        <v>0</v>
      </c>
      <c r="R137" s="205">
        <f t="shared" ref="R137:R168" si="2">Q137*H137</f>
        <v>0</v>
      </c>
      <c r="S137" s="205">
        <v>0</v>
      </c>
      <c r="T137" s="206">
        <f t="shared" ref="T137:T168" si="3"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7" t="s">
        <v>530</v>
      </c>
      <c r="AT137" s="207" t="s">
        <v>167</v>
      </c>
      <c r="AU137" s="207" t="s">
        <v>94</v>
      </c>
      <c r="AY137" s="17" t="s">
        <v>165</v>
      </c>
      <c r="BE137" s="208">
        <f t="shared" ref="BE137:BE168" si="4">IF(N137="základná",J137,0)</f>
        <v>0</v>
      </c>
      <c r="BF137" s="208">
        <f t="shared" ref="BF137:BF168" si="5">IF(N137="znížená",J137,0)</f>
        <v>50.16</v>
      </c>
      <c r="BG137" s="208">
        <f t="shared" ref="BG137:BG168" si="6">IF(N137="zákl. prenesená",J137,0)</f>
        <v>0</v>
      </c>
      <c r="BH137" s="208">
        <f t="shared" ref="BH137:BH168" si="7">IF(N137="zníž. prenesená",J137,0)</f>
        <v>0</v>
      </c>
      <c r="BI137" s="208">
        <f t="shared" ref="BI137:BI168" si="8">IF(N137="nulová",J137,0)</f>
        <v>0</v>
      </c>
      <c r="BJ137" s="17" t="s">
        <v>94</v>
      </c>
      <c r="BK137" s="208">
        <f t="shared" ref="BK137:BK168" si="9">ROUND(I137*H137,2)</f>
        <v>50.16</v>
      </c>
      <c r="BL137" s="17" t="s">
        <v>530</v>
      </c>
      <c r="BM137" s="207" t="s">
        <v>202</v>
      </c>
    </row>
    <row r="138" spans="1:65" s="2" customFormat="1" ht="16.5" customHeight="1">
      <c r="A138" s="31"/>
      <c r="B138" s="32"/>
      <c r="C138" s="243" t="s">
        <v>190</v>
      </c>
      <c r="D138" s="243" t="s">
        <v>615</v>
      </c>
      <c r="E138" s="244" t="s">
        <v>2531</v>
      </c>
      <c r="F138" s="245" t="s">
        <v>2532</v>
      </c>
      <c r="G138" s="246" t="s">
        <v>565</v>
      </c>
      <c r="H138" s="247">
        <v>38</v>
      </c>
      <c r="I138" s="248">
        <v>10.36</v>
      </c>
      <c r="J138" s="248">
        <f t="shared" si="0"/>
        <v>393.68</v>
      </c>
      <c r="K138" s="249"/>
      <c r="L138" s="250"/>
      <c r="M138" s="251" t="s">
        <v>1</v>
      </c>
      <c r="N138" s="252" t="s">
        <v>39</v>
      </c>
      <c r="O138" s="205">
        <v>0</v>
      </c>
      <c r="P138" s="205">
        <f t="shared" si="1"/>
        <v>0</v>
      </c>
      <c r="Q138" s="205">
        <v>0</v>
      </c>
      <c r="R138" s="205">
        <f t="shared" si="2"/>
        <v>0</v>
      </c>
      <c r="S138" s="205">
        <v>0</v>
      </c>
      <c r="T138" s="206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7" t="s">
        <v>1230</v>
      </c>
      <c r="AT138" s="207" t="s">
        <v>615</v>
      </c>
      <c r="AU138" s="207" t="s">
        <v>94</v>
      </c>
      <c r="AY138" s="17" t="s">
        <v>165</v>
      </c>
      <c r="BE138" s="208">
        <f t="shared" si="4"/>
        <v>0</v>
      </c>
      <c r="BF138" s="208">
        <f t="shared" si="5"/>
        <v>393.68</v>
      </c>
      <c r="BG138" s="208">
        <f t="shared" si="6"/>
        <v>0</v>
      </c>
      <c r="BH138" s="208">
        <f t="shared" si="7"/>
        <v>0</v>
      </c>
      <c r="BI138" s="208">
        <f t="shared" si="8"/>
        <v>0</v>
      </c>
      <c r="BJ138" s="17" t="s">
        <v>94</v>
      </c>
      <c r="BK138" s="208">
        <f t="shared" si="9"/>
        <v>393.68</v>
      </c>
      <c r="BL138" s="17" t="s">
        <v>1230</v>
      </c>
      <c r="BM138" s="207" t="s">
        <v>122</v>
      </c>
    </row>
    <row r="139" spans="1:65" s="2" customFormat="1" ht="24.2" customHeight="1">
      <c r="A139" s="31"/>
      <c r="B139" s="32"/>
      <c r="C139" s="196" t="s">
        <v>194</v>
      </c>
      <c r="D139" s="196" t="s">
        <v>167</v>
      </c>
      <c r="E139" s="197" t="s">
        <v>2533</v>
      </c>
      <c r="F139" s="198" t="s">
        <v>2534</v>
      </c>
      <c r="G139" s="199" t="s">
        <v>220</v>
      </c>
      <c r="H139" s="200">
        <v>121</v>
      </c>
      <c r="I139" s="201">
        <v>2.31</v>
      </c>
      <c r="J139" s="201">
        <f t="shared" si="0"/>
        <v>279.51</v>
      </c>
      <c r="K139" s="202"/>
      <c r="L139" s="36"/>
      <c r="M139" s="203" t="s">
        <v>1</v>
      </c>
      <c r="N139" s="204" t="s">
        <v>39</v>
      </c>
      <c r="O139" s="205">
        <v>0</v>
      </c>
      <c r="P139" s="205">
        <f t="shared" si="1"/>
        <v>0</v>
      </c>
      <c r="Q139" s="205">
        <v>0</v>
      </c>
      <c r="R139" s="205">
        <f t="shared" si="2"/>
        <v>0</v>
      </c>
      <c r="S139" s="205">
        <v>0</v>
      </c>
      <c r="T139" s="206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7" t="s">
        <v>530</v>
      </c>
      <c r="AT139" s="207" t="s">
        <v>167</v>
      </c>
      <c r="AU139" s="207" t="s">
        <v>94</v>
      </c>
      <c r="AY139" s="17" t="s">
        <v>165</v>
      </c>
      <c r="BE139" s="208">
        <f t="shared" si="4"/>
        <v>0</v>
      </c>
      <c r="BF139" s="208">
        <f t="shared" si="5"/>
        <v>279.51</v>
      </c>
      <c r="BG139" s="208">
        <f t="shared" si="6"/>
        <v>0</v>
      </c>
      <c r="BH139" s="208">
        <f t="shared" si="7"/>
        <v>0</v>
      </c>
      <c r="BI139" s="208">
        <f t="shared" si="8"/>
        <v>0</v>
      </c>
      <c r="BJ139" s="17" t="s">
        <v>94</v>
      </c>
      <c r="BK139" s="208">
        <f t="shared" si="9"/>
        <v>279.51</v>
      </c>
      <c r="BL139" s="17" t="s">
        <v>530</v>
      </c>
      <c r="BM139" s="207" t="s">
        <v>225</v>
      </c>
    </row>
    <row r="140" spans="1:65" s="2" customFormat="1" ht="16.5" customHeight="1">
      <c r="A140" s="31"/>
      <c r="B140" s="32"/>
      <c r="C140" s="243" t="s">
        <v>198</v>
      </c>
      <c r="D140" s="243" t="s">
        <v>615</v>
      </c>
      <c r="E140" s="244" t="s">
        <v>2535</v>
      </c>
      <c r="F140" s="245" t="s">
        <v>2536</v>
      </c>
      <c r="G140" s="246" t="s">
        <v>565</v>
      </c>
      <c r="H140" s="247">
        <v>128.26</v>
      </c>
      <c r="I140" s="248">
        <v>2.4700000000000002</v>
      </c>
      <c r="J140" s="248">
        <f t="shared" si="0"/>
        <v>316.8</v>
      </c>
      <c r="K140" s="249"/>
      <c r="L140" s="250"/>
      <c r="M140" s="251" t="s">
        <v>1</v>
      </c>
      <c r="N140" s="252" t="s">
        <v>39</v>
      </c>
      <c r="O140" s="205">
        <v>0</v>
      </c>
      <c r="P140" s="205">
        <f t="shared" si="1"/>
        <v>0</v>
      </c>
      <c r="Q140" s="205">
        <v>0</v>
      </c>
      <c r="R140" s="205">
        <f t="shared" si="2"/>
        <v>0</v>
      </c>
      <c r="S140" s="205">
        <v>0</v>
      </c>
      <c r="T140" s="206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7" t="s">
        <v>1230</v>
      </c>
      <c r="AT140" s="207" t="s">
        <v>615</v>
      </c>
      <c r="AU140" s="207" t="s">
        <v>94</v>
      </c>
      <c r="AY140" s="17" t="s">
        <v>165</v>
      </c>
      <c r="BE140" s="208">
        <f t="shared" si="4"/>
        <v>0</v>
      </c>
      <c r="BF140" s="208">
        <f t="shared" si="5"/>
        <v>316.8</v>
      </c>
      <c r="BG140" s="208">
        <f t="shared" si="6"/>
        <v>0</v>
      </c>
      <c r="BH140" s="208">
        <f t="shared" si="7"/>
        <v>0</v>
      </c>
      <c r="BI140" s="208">
        <f t="shared" si="8"/>
        <v>0</v>
      </c>
      <c r="BJ140" s="17" t="s">
        <v>94</v>
      </c>
      <c r="BK140" s="208">
        <f t="shared" si="9"/>
        <v>316.8</v>
      </c>
      <c r="BL140" s="17" t="s">
        <v>1230</v>
      </c>
      <c r="BM140" s="207" t="s">
        <v>238</v>
      </c>
    </row>
    <row r="141" spans="1:65" s="2" customFormat="1" ht="24.2" customHeight="1">
      <c r="A141" s="31"/>
      <c r="B141" s="32"/>
      <c r="C141" s="196" t="s">
        <v>202</v>
      </c>
      <c r="D141" s="196" t="s">
        <v>167</v>
      </c>
      <c r="E141" s="197" t="s">
        <v>2537</v>
      </c>
      <c r="F141" s="198" t="s">
        <v>2538</v>
      </c>
      <c r="G141" s="199" t="s">
        <v>220</v>
      </c>
      <c r="H141" s="200">
        <v>59</v>
      </c>
      <c r="I141" s="201">
        <v>1.67</v>
      </c>
      <c r="J141" s="201">
        <f t="shared" si="0"/>
        <v>98.53</v>
      </c>
      <c r="K141" s="202"/>
      <c r="L141" s="36"/>
      <c r="M141" s="203" t="s">
        <v>1</v>
      </c>
      <c r="N141" s="204" t="s">
        <v>39</v>
      </c>
      <c r="O141" s="205">
        <v>0</v>
      </c>
      <c r="P141" s="205">
        <f t="shared" si="1"/>
        <v>0</v>
      </c>
      <c r="Q141" s="205">
        <v>0</v>
      </c>
      <c r="R141" s="205">
        <f t="shared" si="2"/>
        <v>0</v>
      </c>
      <c r="S141" s="205">
        <v>0</v>
      </c>
      <c r="T141" s="206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7" t="s">
        <v>530</v>
      </c>
      <c r="AT141" s="207" t="s">
        <v>167</v>
      </c>
      <c r="AU141" s="207" t="s">
        <v>94</v>
      </c>
      <c r="AY141" s="17" t="s">
        <v>165</v>
      </c>
      <c r="BE141" s="208">
        <f t="shared" si="4"/>
        <v>0</v>
      </c>
      <c r="BF141" s="208">
        <f t="shared" si="5"/>
        <v>98.53</v>
      </c>
      <c r="BG141" s="208">
        <f t="shared" si="6"/>
        <v>0</v>
      </c>
      <c r="BH141" s="208">
        <f t="shared" si="7"/>
        <v>0</v>
      </c>
      <c r="BI141" s="208">
        <f t="shared" si="8"/>
        <v>0</v>
      </c>
      <c r="BJ141" s="17" t="s">
        <v>94</v>
      </c>
      <c r="BK141" s="208">
        <f t="shared" si="9"/>
        <v>98.53</v>
      </c>
      <c r="BL141" s="17" t="s">
        <v>530</v>
      </c>
      <c r="BM141" s="207" t="s">
        <v>257</v>
      </c>
    </row>
    <row r="142" spans="1:65" s="2" customFormat="1" ht="16.5" customHeight="1">
      <c r="A142" s="31"/>
      <c r="B142" s="32"/>
      <c r="C142" s="243" t="s">
        <v>207</v>
      </c>
      <c r="D142" s="243" t="s">
        <v>615</v>
      </c>
      <c r="E142" s="244" t="s">
        <v>2539</v>
      </c>
      <c r="F142" s="245" t="s">
        <v>2540</v>
      </c>
      <c r="G142" s="246" t="s">
        <v>565</v>
      </c>
      <c r="H142" s="247">
        <v>40.164999999999999</v>
      </c>
      <c r="I142" s="248">
        <v>9.4700000000000006</v>
      </c>
      <c r="J142" s="248">
        <f t="shared" si="0"/>
        <v>380.36</v>
      </c>
      <c r="K142" s="249"/>
      <c r="L142" s="250"/>
      <c r="M142" s="251" t="s">
        <v>1</v>
      </c>
      <c r="N142" s="252" t="s">
        <v>39</v>
      </c>
      <c r="O142" s="205">
        <v>0</v>
      </c>
      <c r="P142" s="205">
        <f t="shared" si="1"/>
        <v>0</v>
      </c>
      <c r="Q142" s="205">
        <v>0</v>
      </c>
      <c r="R142" s="205">
        <f t="shared" si="2"/>
        <v>0</v>
      </c>
      <c r="S142" s="205">
        <v>0</v>
      </c>
      <c r="T142" s="206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7" t="s">
        <v>1230</v>
      </c>
      <c r="AT142" s="207" t="s">
        <v>615</v>
      </c>
      <c r="AU142" s="207" t="s">
        <v>94</v>
      </c>
      <c r="AY142" s="17" t="s">
        <v>165</v>
      </c>
      <c r="BE142" s="208">
        <f t="shared" si="4"/>
        <v>0</v>
      </c>
      <c r="BF142" s="208">
        <f t="shared" si="5"/>
        <v>380.36</v>
      </c>
      <c r="BG142" s="208">
        <f t="shared" si="6"/>
        <v>0</v>
      </c>
      <c r="BH142" s="208">
        <f t="shared" si="7"/>
        <v>0</v>
      </c>
      <c r="BI142" s="208">
        <f t="shared" si="8"/>
        <v>0</v>
      </c>
      <c r="BJ142" s="17" t="s">
        <v>94</v>
      </c>
      <c r="BK142" s="208">
        <f t="shared" si="9"/>
        <v>380.36</v>
      </c>
      <c r="BL142" s="17" t="s">
        <v>1230</v>
      </c>
      <c r="BM142" s="207" t="s">
        <v>273</v>
      </c>
    </row>
    <row r="143" spans="1:65" s="2" customFormat="1" ht="16.5" customHeight="1">
      <c r="A143" s="31"/>
      <c r="B143" s="32"/>
      <c r="C143" s="196" t="s">
        <v>122</v>
      </c>
      <c r="D143" s="196" t="s">
        <v>167</v>
      </c>
      <c r="E143" s="197" t="s">
        <v>2541</v>
      </c>
      <c r="F143" s="198" t="s">
        <v>2542</v>
      </c>
      <c r="G143" s="199" t="s">
        <v>289</v>
      </c>
      <c r="H143" s="200">
        <v>17</v>
      </c>
      <c r="I143" s="201">
        <v>1.02</v>
      </c>
      <c r="J143" s="201">
        <f t="shared" si="0"/>
        <v>17.34</v>
      </c>
      <c r="K143" s="202"/>
      <c r="L143" s="36"/>
      <c r="M143" s="203" t="s">
        <v>1</v>
      </c>
      <c r="N143" s="204" t="s">
        <v>39</v>
      </c>
      <c r="O143" s="205">
        <v>0</v>
      </c>
      <c r="P143" s="205">
        <f t="shared" si="1"/>
        <v>0</v>
      </c>
      <c r="Q143" s="205">
        <v>0</v>
      </c>
      <c r="R143" s="205">
        <f t="shared" si="2"/>
        <v>0</v>
      </c>
      <c r="S143" s="205">
        <v>0</v>
      </c>
      <c r="T143" s="206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7" t="s">
        <v>530</v>
      </c>
      <c r="AT143" s="207" t="s">
        <v>167</v>
      </c>
      <c r="AU143" s="207" t="s">
        <v>94</v>
      </c>
      <c r="AY143" s="17" t="s">
        <v>165</v>
      </c>
      <c r="BE143" s="208">
        <f t="shared" si="4"/>
        <v>0</v>
      </c>
      <c r="BF143" s="208">
        <f t="shared" si="5"/>
        <v>17.34</v>
      </c>
      <c r="BG143" s="208">
        <f t="shared" si="6"/>
        <v>0</v>
      </c>
      <c r="BH143" s="208">
        <f t="shared" si="7"/>
        <v>0</v>
      </c>
      <c r="BI143" s="208">
        <f t="shared" si="8"/>
        <v>0</v>
      </c>
      <c r="BJ143" s="17" t="s">
        <v>94</v>
      </c>
      <c r="BK143" s="208">
        <f t="shared" si="9"/>
        <v>17.34</v>
      </c>
      <c r="BL143" s="17" t="s">
        <v>530</v>
      </c>
      <c r="BM143" s="207" t="s">
        <v>7</v>
      </c>
    </row>
    <row r="144" spans="1:65" s="2" customFormat="1" ht="16.5" customHeight="1">
      <c r="A144" s="31"/>
      <c r="B144" s="32"/>
      <c r="C144" s="243" t="s">
        <v>217</v>
      </c>
      <c r="D144" s="243" t="s">
        <v>615</v>
      </c>
      <c r="E144" s="244" t="s">
        <v>2543</v>
      </c>
      <c r="F144" s="245" t="s">
        <v>2544</v>
      </c>
      <c r="G144" s="246" t="s">
        <v>289</v>
      </c>
      <c r="H144" s="247">
        <v>1</v>
      </c>
      <c r="I144" s="248">
        <v>0.8</v>
      </c>
      <c r="J144" s="248">
        <f t="shared" si="0"/>
        <v>0.8</v>
      </c>
      <c r="K144" s="249"/>
      <c r="L144" s="250"/>
      <c r="M144" s="251" t="s">
        <v>1</v>
      </c>
      <c r="N144" s="252" t="s">
        <v>39</v>
      </c>
      <c r="O144" s="205">
        <v>0</v>
      </c>
      <c r="P144" s="205">
        <f t="shared" si="1"/>
        <v>0</v>
      </c>
      <c r="Q144" s="205">
        <v>0</v>
      </c>
      <c r="R144" s="205">
        <f t="shared" si="2"/>
        <v>0</v>
      </c>
      <c r="S144" s="205">
        <v>0</v>
      </c>
      <c r="T144" s="206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7" t="s">
        <v>1230</v>
      </c>
      <c r="AT144" s="207" t="s">
        <v>615</v>
      </c>
      <c r="AU144" s="207" t="s">
        <v>94</v>
      </c>
      <c r="AY144" s="17" t="s">
        <v>165</v>
      </c>
      <c r="BE144" s="208">
        <f t="shared" si="4"/>
        <v>0</v>
      </c>
      <c r="BF144" s="208">
        <f t="shared" si="5"/>
        <v>0.8</v>
      </c>
      <c r="BG144" s="208">
        <f t="shared" si="6"/>
        <v>0</v>
      </c>
      <c r="BH144" s="208">
        <f t="shared" si="7"/>
        <v>0</v>
      </c>
      <c r="BI144" s="208">
        <f t="shared" si="8"/>
        <v>0</v>
      </c>
      <c r="BJ144" s="17" t="s">
        <v>94</v>
      </c>
      <c r="BK144" s="208">
        <f t="shared" si="9"/>
        <v>0.8</v>
      </c>
      <c r="BL144" s="17" t="s">
        <v>1230</v>
      </c>
      <c r="BM144" s="207" t="s">
        <v>297</v>
      </c>
    </row>
    <row r="145" spans="1:65" s="2" customFormat="1" ht="16.5" customHeight="1">
      <c r="A145" s="31"/>
      <c r="B145" s="32"/>
      <c r="C145" s="243" t="s">
        <v>225</v>
      </c>
      <c r="D145" s="243" t="s">
        <v>615</v>
      </c>
      <c r="E145" s="244" t="s">
        <v>2545</v>
      </c>
      <c r="F145" s="245" t="s">
        <v>2546</v>
      </c>
      <c r="G145" s="246" t="s">
        <v>289</v>
      </c>
      <c r="H145" s="247">
        <v>6</v>
      </c>
      <c r="I145" s="248">
        <v>0.8</v>
      </c>
      <c r="J145" s="248">
        <f t="shared" si="0"/>
        <v>4.8</v>
      </c>
      <c r="K145" s="249"/>
      <c r="L145" s="250"/>
      <c r="M145" s="251" t="s">
        <v>1</v>
      </c>
      <c r="N145" s="252" t="s">
        <v>39</v>
      </c>
      <c r="O145" s="205">
        <v>0</v>
      </c>
      <c r="P145" s="205">
        <f t="shared" si="1"/>
        <v>0</v>
      </c>
      <c r="Q145" s="205">
        <v>0</v>
      </c>
      <c r="R145" s="205">
        <f t="shared" si="2"/>
        <v>0</v>
      </c>
      <c r="S145" s="205">
        <v>0</v>
      </c>
      <c r="T145" s="206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7" t="s">
        <v>1230</v>
      </c>
      <c r="AT145" s="207" t="s">
        <v>615</v>
      </c>
      <c r="AU145" s="207" t="s">
        <v>94</v>
      </c>
      <c r="AY145" s="17" t="s">
        <v>165</v>
      </c>
      <c r="BE145" s="208">
        <f t="shared" si="4"/>
        <v>0</v>
      </c>
      <c r="BF145" s="208">
        <f t="shared" si="5"/>
        <v>4.8</v>
      </c>
      <c r="BG145" s="208">
        <f t="shared" si="6"/>
        <v>0</v>
      </c>
      <c r="BH145" s="208">
        <f t="shared" si="7"/>
        <v>0</v>
      </c>
      <c r="BI145" s="208">
        <f t="shared" si="8"/>
        <v>0</v>
      </c>
      <c r="BJ145" s="17" t="s">
        <v>94</v>
      </c>
      <c r="BK145" s="208">
        <f t="shared" si="9"/>
        <v>4.8</v>
      </c>
      <c r="BL145" s="17" t="s">
        <v>1230</v>
      </c>
      <c r="BM145" s="207" t="s">
        <v>309</v>
      </c>
    </row>
    <row r="146" spans="1:65" s="2" customFormat="1" ht="16.5" customHeight="1">
      <c r="A146" s="31"/>
      <c r="B146" s="32"/>
      <c r="C146" s="243" t="s">
        <v>231</v>
      </c>
      <c r="D146" s="243" t="s">
        <v>615</v>
      </c>
      <c r="E146" s="244" t="s">
        <v>2547</v>
      </c>
      <c r="F146" s="245" t="s">
        <v>2548</v>
      </c>
      <c r="G146" s="246" t="s">
        <v>289</v>
      </c>
      <c r="H146" s="247">
        <v>2</v>
      </c>
      <c r="I146" s="248">
        <v>0.8</v>
      </c>
      <c r="J146" s="248">
        <f t="shared" si="0"/>
        <v>1.6</v>
      </c>
      <c r="K146" s="249"/>
      <c r="L146" s="250"/>
      <c r="M146" s="251" t="s">
        <v>1</v>
      </c>
      <c r="N146" s="252" t="s">
        <v>39</v>
      </c>
      <c r="O146" s="205">
        <v>0</v>
      </c>
      <c r="P146" s="205">
        <f t="shared" si="1"/>
        <v>0</v>
      </c>
      <c r="Q146" s="205">
        <v>0</v>
      </c>
      <c r="R146" s="205">
        <f t="shared" si="2"/>
        <v>0</v>
      </c>
      <c r="S146" s="205">
        <v>0</v>
      </c>
      <c r="T146" s="206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7" t="s">
        <v>1230</v>
      </c>
      <c r="AT146" s="207" t="s">
        <v>615</v>
      </c>
      <c r="AU146" s="207" t="s">
        <v>94</v>
      </c>
      <c r="AY146" s="17" t="s">
        <v>165</v>
      </c>
      <c r="BE146" s="208">
        <f t="shared" si="4"/>
        <v>0</v>
      </c>
      <c r="BF146" s="208">
        <f t="shared" si="5"/>
        <v>1.6</v>
      </c>
      <c r="BG146" s="208">
        <f t="shared" si="6"/>
        <v>0</v>
      </c>
      <c r="BH146" s="208">
        <f t="shared" si="7"/>
        <v>0</v>
      </c>
      <c r="BI146" s="208">
        <f t="shared" si="8"/>
        <v>0</v>
      </c>
      <c r="BJ146" s="17" t="s">
        <v>94</v>
      </c>
      <c r="BK146" s="208">
        <f t="shared" si="9"/>
        <v>1.6</v>
      </c>
      <c r="BL146" s="17" t="s">
        <v>1230</v>
      </c>
      <c r="BM146" s="207" t="s">
        <v>322</v>
      </c>
    </row>
    <row r="147" spans="1:65" s="2" customFormat="1" ht="16.5" customHeight="1">
      <c r="A147" s="31"/>
      <c r="B147" s="32"/>
      <c r="C147" s="243" t="s">
        <v>238</v>
      </c>
      <c r="D147" s="243" t="s">
        <v>615</v>
      </c>
      <c r="E147" s="244" t="s">
        <v>2549</v>
      </c>
      <c r="F147" s="245" t="s">
        <v>2550</v>
      </c>
      <c r="G147" s="246" t="s">
        <v>289</v>
      </c>
      <c r="H147" s="247">
        <v>2</v>
      </c>
      <c r="I147" s="248">
        <v>0.8</v>
      </c>
      <c r="J147" s="248">
        <f t="shared" si="0"/>
        <v>1.6</v>
      </c>
      <c r="K147" s="249"/>
      <c r="L147" s="250"/>
      <c r="M147" s="251" t="s">
        <v>1</v>
      </c>
      <c r="N147" s="252" t="s">
        <v>39</v>
      </c>
      <c r="O147" s="205">
        <v>0</v>
      </c>
      <c r="P147" s="205">
        <f t="shared" si="1"/>
        <v>0</v>
      </c>
      <c r="Q147" s="205">
        <v>0</v>
      </c>
      <c r="R147" s="205">
        <f t="shared" si="2"/>
        <v>0</v>
      </c>
      <c r="S147" s="205">
        <v>0</v>
      </c>
      <c r="T147" s="206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7" t="s">
        <v>1230</v>
      </c>
      <c r="AT147" s="207" t="s">
        <v>615</v>
      </c>
      <c r="AU147" s="207" t="s">
        <v>94</v>
      </c>
      <c r="AY147" s="17" t="s">
        <v>165</v>
      </c>
      <c r="BE147" s="208">
        <f t="shared" si="4"/>
        <v>0</v>
      </c>
      <c r="BF147" s="208">
        <f t="shared" si="5"/>
        <v>1.6</v>
      </c>
      <c r="BG147" s="208">
        <f t="shared" si="6"/>
        <v>0</v>
      </c>
      <c r="BH147" s="208">
        <f t="shared" si="7"/>
        <v>0</v>
      </c>
      <c r="BI147" s="208">
        <f t="shared" si="8"/>
        <v>0</v>
      </c>
      <c r="BJ147" s="17" t="s">
        <v>94</v>
      </c>
      <c r="BK147" s="208">
        <f t="shared" si="9"/>
        <v>1.6</v>
      </c>
      <c r="BL147" s="17" t="s">
        <v>1230</v>
      </c>
      <c r="BM147" s="207" t="s">
        <v>330</v>
      </c>
    </row>
    <row r="148" spans="1:65" s="2" customFormat="1" ht="16.5" customHeight="1">
      <c r="A148" s="31"/>
      <c r="B148" s="32"/>
      <c r="C148" s="243" t="s">
        <v>244</v>
      </c>
      <c r="D148" s="243" t="s">
        <v>615</v>
      </c>
      <c r="E148" s="244" t="s">
        <v>2551</v>
      </c>
      <c r="F148" s="245" t="s">
        <v>2552</v>
      </c>
      <c r="G148" s="246" t="s">
        <v>289</v>
      </c>
      <c r="H148" s="247">
        <v>1</v>
      </c>
      <c r="I148" s="248">
        <v>0.8</v>
      </c>
      <c r="J148" s="248">
        <f t="shared" si="0"/>
        <v>0.8</v>
      </c>
      <c r="K148" s="249"/>
      <c r="L148" s="250"/>
      <c r="M148" s="251" t="s">
        <v>1</v>
      </c>
      <c r="N148" s="252" t="s">
        <v>39</v>
      </c>
      <c r="O148" s="205">
        <v>0</v>
      </c>
      <c r="P148" s="205">
        <f t="shared" si="1"/>
        <v>0</v>
      </c>
      <c r="Q148" s="205">
        <v>0</v>
      </c>
      <c r="R148" s="205">
        <f t="shared" si="2"/>
        <v>0</v>
      </c>
      <c r="S148" s="205">
        <v>0</v>
      </c>
      <c r="T148" s="206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7" t="s">
        <v>1230</v>
      </c>
      <c r="AT148" s="207" t="s">
        <v>615</v>
      </c>
      <c r="AU148" s="207" t="s">
        <v>94</v>
      </c>
      <c r="AY148" s="17" t="s">
        <v>165</v>
      </c>
      <c r="BE148" s="208">
        <f t="shared" si="4"/>
        <v>0</v>
      </c>
      <c r="BF148" s="208">
        <f t="shared" si="5"/>
        <v>0.8</v>
      </c>
      <c r="BG148" s="208">
        <f t="shared" si="6"/>
        <v>0</v>
      </c>
      <c r="BH148" s="208">
        <f t="shared" si="7"/>
        <v>0</v>
      </c>
      <c r="BI148" s="208">
        <f t="shared" si="8"/>
        <v>0</v>
      </c>
      <c r="BJ148" s="17" t="s">
        <v>94</v>
      </c>
      <c r="BK148" s="208">
        <f t="shared" si="9"/>
        <v>0.8</v>
      </c>
      <c r="BL148" s="17" t="s">
        <v>1230</v>
      </c>
      <c r="BM148" s="207" t="s">
        <v>345</v>
      </c>
    </row>
    <row r="149" spans="1:65" s="2" customFormat="1" ht="16.5" customHeight="1">
      <c r="A149" s="31"/>
      <c r="B149" s="32"/>
      <c r="C149" s="243" t="s">
        <v>257</v>
      </c>
      <c r="D149" s="243" t="s">
        <v>615</v>
      </c>
      <c r="E149" s="244" t="s">
        <v>2553</v>
      </c>
      <c r="F149" s="245" t="s">
        <v>2554</v>
      </c>
      <c r="G149" s="246" t="s">
        <v>289</v>
      </c>
      <c r="H149" s="247">
        <v>1</v>
      </c>
      <c r="I149" s="248">
        <v>0.8</v>
      </c>
      <c r="J149" s="248">
        <f t="shared" si="0"/>
        <v>0.8</v>
      </c>
      <c r="K149" s="249"/>
      <c r="L149" s="250"/>
      <c r="M149" s="251" t="s">
        <v>1</v>
      </c>
      <c r="N149" s="252" t="s">
        <v>39</v>
      </c>
      <c r="O149" s="205">
        <v>0</v>
      </c>
      <c r="P149" s="205">
        <f t="shared" si="1"/>
        <v>0</v>
      </c>
      <c r="Q149" s="205">
        <v>0</v>
      </c>
      <c r="R149" s="205">
        <f t="shared" si="2"/>
        <v>0</v>
      </c>
      <c r="S149" s="205">
        <v>0</v>
      </c>
      <c r="T149" s="206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7" t="s">
        <v>1230</v>
      </c>
      <c r="AT149" s="207" t="s">
        <v>615</v>
      </c>
      <c r="AU149" s="207" t="s">
        <v>94</v>
      </c>
      <c r="AY149" s="17" t="s">
        <v>165</v>
      </c>
      <c r="BE149" s="208">
        <f t="shared" si="4"/>
        <v>0</v>
      </c>
      <c r="BF149" s="208">
        <f t="shared" si="5"/>
        <v>0.8</v>
      </c>
      <c r="BG149" s="208">
        <f t="shared" si="6"/>
        <v>0</v>
      </c>
      <c r="BH149" s="208">
        <f t="shared" si="7"/>
        <v>0</v>
      </c>
      <c r="BI149" s="208">
        <f t="shared" si="8"/>
        <v>0</v>
      </c>
      <c r="BJ149" s="17" t="s">
        <v>94</v>
      </c>
      <c r="BK149" s="208">
        <f t="shared" si="9"/>
        <v>0.8</v>
      </c>
      <c r="BL149" s="17" t="s">
        <v>1230</v>
      </c>
      <c r="BM149" s="207" t="s">
        <v>358</v>
      </c>
    </row>
    <row r="150" spans="1:65" s="2" customFormat="1" ht="16.5" customHeight="1">
      <c r="A150" s="31"/>
      <c r="B150" s="32"/>
      <c r="C150" s="243" t="s">
        <v>267</v>
      </c>
      <c r="D150" s="243" t="s">
        <v>615</v>
      </c>
      <c r="E150" s="244" t="s">
        <v>2555</v>
      </c>
      <c r="F150" s="245" t="s">
        <v>2556</v>
      </c>
      <c r="G150" s="246" t="s">
        <v>289</v>
      </c>
      <c r="H150" s="247">
        <v>2</v>
      </c>
      <c r="I150" s="248">
        <v>0.8</v>
      </c>
      <c r="J150" s="248">
        <f t="shared" si="0"/>
        <v>1.6</v>
      </c>
      <c r="K150" s="249"/>
      <c r="L150" s="250"/>
      <c r="M150" s="251" t="s">
        <v>1</v>
      </c>
      <c r="N150" s="252" t="s">
        <v>39</v>
      </c>
      <c r="O150" s="205">
        <v>0</v>
      </c>
      <c r="P150" s="205">
        <f t="shared" si="1"/>
        <v>0</v>
      </c>
      <c r="Q150" s="205">
        <v>0</v>
      </c>
      <c r="R150" s="205">
        <f t="shared" si="2"/>
        <v>0</v>
      </c>
      <c r="S150" s="205">
        <v>0</v>
      </c>
      <c r="T150" s="20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7" t="s">
        <v>1230</v>
      </c>
      <c r="AT150" s="207" t="s">
        <v>615</v>
      </c>
      <c r="AU150" s="207" t="s">
        <v>94</v>
      </c>
      <c r="AY150" s="17" t="s">
        <v>165</v>
      </c>
      <c r="BE150" s="208">
        <f t="shared" si="4"/>
        <v>0</v>
      </c>
      <c r="BF150" s="208">
        <f t="shared" si="5"/>
        <v>1.6</v>
      </c>
      <c r="BG150" s="208">
        <f t="shared" si="6"/>
        <v>0</v>
      </c>
      <c r="BH150" s="208">
        <f t="shared" si="7"/>
        <v>0</v>
      </c>
      <c r="BI150" s="208">
        <f t="shared" si="8"/>
        <v>0</v>
      </c>
      <c r="BJ150" s="17" t="s">
        <v>94</v>
      </c>
      <c r="BK150" s="208">
        <f t="shared" si="9"/>
        <v>1.6</v>
      </c>
      <c r="BL150" s="17" t="s">
        <v>1230</v>
      </c>
      <c r="BM150" s="207" t="s">
        <v>368</v>
      </c>
    </row>
    <row r="151" spans="1:65" s="2" customFormat="1" ht="16.5" customHeight="1">
      <c r="A151" s="31"/>
      <c r="B151" s="32"/>
      <c r="C151" s="243" t="s">
        <v>273</v>
      </c>
      <c r="D151" s="243" t="s">
        <v>615</v>
      </c>
      <c r="E151" s="244" t="s">
        <v>2557</v>
      </c>
      <c r="F151" s="245" t="s">
        <v>2558</v>
      </c>
      <c r="G151" s="246" t="s">
        <v>289</v>
      </c>
      <c r="H151" s="247">
        <v>1</v>
      </c>
      <c r="I151" s="248">
        <v>0.8</v>
      </c>
      <c r="J151" s="248">
        <f t="shared" si="0"/>
        <v>0.8</v>
      </c>
      <c r="K151" s="249"/>
      <c r="L151" s="250"/>
      <c r="M151" s="251" t="s">
        <v>1</v>
      </c>
      <c r="N151" s="252" t="s">
        <v>39</v>
      </c>
      <c r="O151" s="205">
        <v>0</v>
      </c>
      <c r="P151" s="205">
        <f t="shared" si="1"/>
        <v>0</v>
      </c>
      <c r="Q151" s="205">
        <v>0</v>
      </c>
      <c r="R151" s="205">
        <f t="shared" si="2"/>
        <v>0</v>
      </c>
      <c r="S151" s="205">
        <v>0</v>
      </c>
      <c r="T151" s="20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7" t="s">
        <v>1230</v>
      </c>
      <c r="AT151" s="207" t="s">
        <v>615</v>
      </c>
      <c r="AU151" s="207" t="s">
        <v>94</v>
      </c>
      <c r="AY151" s="17" t="s">
        <v>165</v>
      </c>
      <c r="BE151" s="208">
        <f t="shared" si="4"/>
        <v>0</v>
      </c>
      <c r="BF151" s="208">
        <f t="shared" si="5"/>
        <v>0.8</v>
      </c>
      <c r="BG151" s="208">
        <f t="shared" si="6"/>
        <v>0</v>
      </c>
      <c r="BH151" s="208">
        <f t="shared" si="7"/>
        <v>0</v>
      </c>
      <c r="BI151" s="208">
        <f t="shared" si="8"/>
        <v>0</v>
      </c>
      <c r="BJ151" s="17" t="s">
        <v>94</v>
      </c>
      <c r="BK151" s="208">
        <f t="shared" si="9"/>
        <v>0.8</v>
      </c>
      <c r="BL151" s="17" t="s">
        <v>1230</v>
      </c>
      <c r="BM151" s="207" t="s">
        <v>377</v>
      </c>
    </row>
    <row r="152" spans="1:65" s="2" customFormat="1" ht="16.5" customHeight="1">
      <c r="A152" s="31"/>
      <c r="B152" s="32"/>
      <c r="C152" s="243" t="s">
        <v>281</v>
      </c>
      <c r="D152" s="243" t="s">
        <v>615</v>
      </c>
      <c r="E152" s="244" t="s">
        <v>2559</v>
      </c>
      <c r="F152" s="245" t="s">
        <v>2560</v>
      </c>
      <c r="G152" s="246" t="s">
        <v>289</v>
      </c>
      <c r="H152" s="247">
        <v>1</v>
      </c>
      <c r="I152" s="248">
        <v>0.8</v>
      </c>
      <c r="J152" s="248">
        <f t="shared" si="0"/>
        <v>0.8</v>
      </c>
      <c r="K152" s="249"/>
      <c r="L152" s="250"/>
      <c r="M152" s="251" t="s">
        <v>1</v>
      </c>
      <c r="N152" s="252" t="s">
        <v>39</v>
      </c>
      <c r="O152" s="205">
        <v>0</v>
      </c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7" t="s">
        <v>1230</v>
      </c>
      <c r="AT152" s="207" t="s">
        <v>615</v>
      </c>
      <c r="AU152" s="207" t="s">
        <v>94</v>
      </c>
      <c r="AY152" s="17" t="s">
        <v>165</v>
      </c>
      <c r="BE152" s="208">
        <f t="shared" si="4"/>
        <v>0</v>
      </c>
      <c r="BF152" s="208">
        <f t="shared" si="5"/>
        <v>0.8</v>
      </c>
      <c r="BG152" s="208">
        <f t="shared" si="6"/>
        <v>0</v>
      </c>
      <c r="BH152" s="208">
        <f t="shared" si="7"/>
        <v>0</v>
      </c>
      <c r="BI152" s="208">
        <f t="shared" si="8"/>
        <v>0</v>
      </c>
      <c r="BJ152" s="17" t="s">
        <v>94</v>
      </c>
      <c r="BK152" s="208">
        <f t="shared" si="9"/>
        <v>0.8</v>
      </c>
      <c r="BL152" s="17" t="s">
        <v>1230</v>
      </c>
      <c r="BM152" s="207" t="s">
        <v>386</v>
      </c>
    </row>
    <row r="153" spans="1:65" s="2" customFormat="1" ht="21.75" customHeight="1">
      <c r="A153" s="31"/>
      <c r="B153" s="32"/>
      <c r="C153" s="196" t="s">
        <v>7</v>
      </c>
      <c r="D153" s="196" t="s">
        <v>167</v>
      </c>
      <c r="E153" s="197" t="s">
        <v>2561</v>
      </c>
      <c r="F153" s="198" t="s">
        <v>2562</v>
      </c>
      <c r="G153" s="199" t="s">
        <v>289</v>
      </c>
      <c r="H153" s="200">
        <v>35</v>
      </c>
      <c r="I153" s="201">
        <v>2.29</v>
      </c>
      <c r="J153" s="201">
        <f t="shared" si="0"/>
        <v>80.150000000000006</v>
      </c>
      <c r="K153" s="202"/>
      <c r="L153" s="36"/>
      <c r="M153" s="203" t="s">
        <v>1</v>
      </c>
      <c r="N153" s="204" t="s">
        <v>39</v>
      </c>
      <c r="O153" s="205">
        <v>0</v>
      </c>
      <c r="P153" s="205">
        <f t="shared" si="1"/>
        <v>0</v>
      </c>
      <c r="Q153" s="205">
        <v>0</v>
      </c>
      <c r="R153" s="205">
        <f t="shared" si="2"/>
        <v>0</v>
      </c>
      <c r="S153" s="205">
        <v>0</v>
      </c>
      <c r="T153" s="20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7" t="s">
        <v>530</v>
      </c>
      <c r="AT153" s="207" t="s">
        <v>167</v>
      </c>
      <c r="AU153" s="207" t="s">
        <v>94</v>
      </c>
      <c r="AY153" s="17" t="s">
        <v>165</v>
      </c>
      <c r="BE153" s="208">
        <f t="shared" si="4"/>
        <v>0</v>
      </c>
      <c r="BF153" s="208">
        <f t="shared" si="5"/>
        <v>80.150000000000006</v>
      </c>
      <c r="BG153" s="208">
        <f t="shared" si="6"/>
        <v>0</v>
      </c>
      <c r="BH153" s="208">
        <f t="shared" si="7"/>
        <v>0</v>
      </c>
      <c r="BI153" s="208">
        <f t="shared" si="8"/>
        <v>0</v>
      </c>
      <c r="BJ153" s="17" t="s">
        <v>94</v>
      </c>
      <c r="BK153" s="208">
        <f t="shared" si="9"/>
        <v>80.150000000000006</v>
      </c>
      <c r="BL153" s="17" t="s">
        <v>530</v>
      </c>
      <c r="BM153" s="207" t="s">
        <v>394</v>
      </c>
    </row>
    <row r="154" spans="1:65" s="2" customFormat="1" ht="24.2" customHeight="1">
      <c r="A154" s="31"/>
      <c r="B154" s="32"/>
      <c r="C154" s="243" t="s">
        <v>293</v>
      </c>
      <c r="D154" s="243" t="s">
        <v>615</v>
      </c>
      <c r="E154" s="244" t="s">
        <v>2563</v>
      </c>
      <c r="F154" s="245" t="s">
        <v>2564</v>
      </c>
      <c r="G154" s="246" t="s">
        <v>289</v>
      </c>
      <c r="H154" s="247">
        <v>35</v>
      </c>
      <c r="I154" s="248">
        <v>1.62</v>
      </c>
      <c r="J154" s="248">
        <f t="shared" si="0"/>
        <v>56.7</v>
      </c>
      <c r="K154" s="249"/>
      <c r="L154" s="250"/>
      <c r="M154" s="251" t="s">
        <v>1</v>
      </c>
      <c r="N154" s="252" t="s">
        <v>39</v>
      </c>
      <c r="O154" s="205">
        <v>0</v>
      </c>
      <c r="P154" s="205">
        <f t="shared" si="1"/>
        <v>0</v>
      </c>
      <c r="Q154" s="205">
        <v>0</v>
      </c>
      <c r="R154" s="205">
        <f t="shared" si="2"/>
        <v>0</v>
      </c>
      <c r="S154" s="205">
        <v>0</v>
      </c>
      <c r="T154" s="20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7" t="s">
        <v>1230</v>
      </c>
      <c r="AT154" s="207" t="s">
        <v>615</v>
      </c>
      <c r="AU154" s="207" t="s">
        <v>94</v>
      </c>
      <c r="AY154" s="17" t="s">
        <v>165</v>
      </c>
      <c r="BE154" s="208">
        <f t="shared" si="4"/>
        <v>0</v>
      </c>
      <c r="BF154" s="208">
        <f t="shared" si="5"/>
        <v>56.7</v>
      </c>
      <c r="BG154" s="208">
        <f t="shared" si="6"/>
        <v>0</v>
      </c>
      <c r="BH154" s="208">
        <f t="shared" si="7"/>
        <v>0</v>
      </c>
      <c r="BI154" s="208">
        <f t="shared" si="8"/>
        <v>0</v>
      </c>
      <c r="BJ154" s="17" t="s">
        <v>94</v>
      </c>
      <c r="BK154" s="208">
        <f t="shared" si="9"/>
        <v>56.7</v>
      </c>
      <c r="BL154" s="17" t="s">
        <v>1230</v>
      </c>
      <c r="BM154" s="207" t="s">
        <v>406</v>
      </c>
    </row>
    <row r="155" spans="1:65" s="2" customFormat="1" ht="21.75" customHeight="1">
      <c r="A155" s="31"/>
      <c r="B155" s="32"/>
      <c r="C155" s="196" t="s">
        <v>297</v>
      </c>
      <c r="D155" s="196" t="s">
        <v>167</v>
      </c>
      <c r="E155" s="197" t="s">
        <v>2565</v>
      </c>
      <c r="F155" s="198" t="s">
        <v>2566</v>
      </c>
      <c r="G155" s="199" t="s">
        <v>289</v>
      </c>
      <c r="H155" s="200">
        <v>138</v>
      </c>
      <c r="I155" s="201">
        <v>2.29</v>
      </c>
      <c r="J155" s="201">
        <f t="shared" si="0"/>
        <v>316.02</v>
      </c>
      <c r="K155" s="202"/>
      <c r="L155" s="36"/>
      <c r="M155" s="203" t="s">
        <v>1</v>
      </c>
      <c r="N155" s="204" t="s">
        <v>39</v>
      </c>
      <c r="O155" s="205">
        <v>0</v>
      </c>
      <c r="P155" s="205">
        <f t="shared" si="1"/>
        <v>0</v>
      </c>
      <c r="Q155" s="205">
        <v>0</v>
      </c>
      <c r="R155" s="205">
        <f t="shared" si="2"/>
        <v>0</v>
      </c>
      <c r="S155" s="205">
        <v>0</v>
      </c>
      <c r="T155" s="206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7" t="s">
        <v>530</v>
      </c>
      <c r="AT155" s="207" t="s">
        <v>167</v>
      </c>
      <c r="AU155" s="207" t="s">
        <v>94</v>
      </c>
      <c r="AY155" s="17" t="s">
        <v>165</v>
      </c>
      <c r="BE155" s="208">
        <f t="shared" si="4"/>
        <v>0</v>
      </c>
      <c r="BF155" s="208">
        <f t="shared" si="5"/>
        <v>316.02</v>
      </c>
      <c r="BG155" s="208">
        <f t="shared" si="6"/>
        <v>0</v>
      </c>
      <c r="BH155" s="208">
        <f t="shared" si="7"/>
        <v>0</v>
      </c>
      <c r="BI155" s="208">
        <f t="shared" si="8"/>
        <v>0</v>
      </c>
      <c r="BJ155" s="17" t="s">
        <v>94</v>
      </c>
      <c r="BK155" s="208">
        <f t="shared" si="9"/>
        <v>316.02</v>
      </c>
      <c r="BL155" s="17" t="s">
        <v>530</v>
      </c>
      <c r="BM155" s="207" t="s">
        <v>422</v>
      </c>
    </row>
    <row r="156" spans="1:65" s="2" customFormat="1" ht="24.2" customHeight="1">
      <c r="A156" s="31"/>
      <c r="B156" s="32"/>
      <c r="C156" s="243" t="s">
        <v>304</v>
      </c>
      <c r="D156" s="243" t="s">
        <v>615</v>
      </c>
      <c r="E156" s="244" t="s">
        <v>2567</v>
      </c>
      <c r="F156" s="245" t="s">
        <v>2568</v>
      </c>
      <c r="G156" s="246" t="s">
        <v>289</v>
      </c>
      <c r="H156" s="247">
        <v>138</v>
      </c>
      <c r="I156" s="248">
        <v>0.76</v>
      </c>
      <c r="J156" s="248">
        <f t="shared" si="0"/>
        <v>104.88</v>
      </c>
      <c r="K156" s="249"/>
      <c r="L156" s="250"/>
      <c r="M156" s="251" t="s">
        <v>1</v>
      </c>
      <c r="N156" s="252" t="s">
        <v>39</v>
      </c>
      <c r="O156" s="205">
        <v>0</v>
      </c>
      <c r="P156" s="205">
        <f t="shared" si="1"/>
        <v>0</v>
      </c>
      <c r="Q156" s="205">
        <v>0</v>
      </c>
      <c r="R156" s="205">
        <f t="shared" si="2"/>
        <v>0</v>
      </c>
      <c r="S156" s="205">
        <v>0</v>
      </c>
      <c r="T156" s="20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7" t="s">
        <v>1230</v>
      </c>
      <c r="AT156" s="207" t="s">
        <v>615</v>
      </c>
      <c r="AU156" s="207" t="s">
        <v>94</v>
      </c>
      <c r="AY156" s="17" t="s">
        <v>165</v>
      </c>
      <c r="BE156" s="208">
        <f t="shared" si="4"/>
        <v>0</v>
      </c>
      <c r="BF156" s="208">
        <f t="shared" si="5"/>
        <v>104.88</v>
      </c>
      <c r="BG156" s="208">
        <f t="shared" si="6"/>
        <v>0</v>
      </c>
      <c r="BH156" s="208">
        <f t="shared" si="7"/>
        <v>0</v>
      </c>
      <c r="BI156" s="208">
        <f t="shared" si="8"/>
        <v>0</v>
      </c>
      <c r="BJ156" s="17" t="s">
        <v>94</v>
      </c>
      <c r="BK156" s="208">
        <f t="shared" si="9"/>
        <v>104.88</v>
      </c>
      <c r="BL156" s="17" t="s">
        <v>1230</v>
      </c>
      <c r="BM156" s="207" t="s">
        <v>432</v>
      </c>
    </row>
    <row r="157" spans="1:65" s="2" customFormat="1" ht="16.5" customHeight="1">
      <c r="A157" s="31"/>
      <c r="B157" s="32"/>
      <c r="C157" s="243" t="s">
        <v>309</v>
      </c>
      <c r="D157" s="243" t="s">
        <v>615</v>
      </c>
      <c r="E157" s="244" t="s">
        <v>2569</v>
      </c>
      <c r="F157" s="245" t="s">
        <v>2570</v>
      </c>
      <c r="G157" s="246" t="s">
        <v>289</v>
      </c>
      <c r="H157" s="247">
        <v>276</v>
      </c>
      <c r="I157" s="248">
        <v>1.6</v>
      </c>
      <c r="J157" s="248">
        <f t="shared" si="0"/>
        <v>441.6</v>
      </c>
      <c r="K157" s="249"/>
      <c r="L157" s="250"/>
      <c r="M157" s="251" t="s">
        <v>1</v>
      </c>
      <c r="N157" s="252" t="s">
        <v>39</v>
      </c>
      <c r="O157" s="205">
        <v>0</v>
      </c>
      <c r="P157" s="205">
        <f t="shared" si="1"/>
        <v>0</v>
      </c>
      <c r="Q157" s="205">
        <v>0</v>
      </c>
      <c r="R157" s="205">
        <f t="shared" si="2"/>
        <v>0</v>
      </c>
      <c r="S157" s="205">
        <v>0</v>
      </c>
      <c r="T157" s="206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7" t="s">
        <v>1230</v>
      </c>
      <c r="AT157" s="207" t="s">
        <v>615</v>
      </c>
      <c r="AU157" s="207" t="s">
        <v>94</v>
      </c>
      <c r="AY157" s="17" t="s">
        <v>165</v>
      </c>
      <c r="BE157" s="208">
        <f t="shared" si="4"/>
        <v>0</v>
      </c>
      <c r="BF157" s="208">
        <f t="shared" si="5"/>
        <v>441.6</v>
      </c>
      <c r="BG157" s="208">
        <f t="shared" si="6"/>
        <v>0</v>
      </c>
      <c r="BH157" s="208">
        <f t="shared" si="7"/>
        <v>0</v>
      </c>
      <c r="BI157" s="208">
        <f t="shared" si="8"/>
        <v>0</v>
      </c>
      <c r="BJ157" s="17" t="s">
        <v>94</v>
      </c>
      <c r="BK157" s="208">
        <f t="shared" si="9"/>
        <v>441.6</v>
      </c>
      <c r="BL157" s="17" t="s">
        <v>1230</v>
      </c>
      <c r="BM157" s="207" t="s">
        <v>442</v>
      </c>
    </row>
    <row r="158" spans="1:65" s="2" customFormat="1" ht="24.2" customHeight="1">
      <c r="A158" s="31"/>
      <c r="B158" s="32"/>
      <c r="C158" s="196" t="s">
        <v>317</v>
      </c>
      <c r="D158" s="196" t="s">
        <v>167</v>
      </c>
      <c r="E158" s="197" t="s">
        <v>2571</v>
      </c>
      <c r="F158" s="198" t="s">
        <v>2572</v>
      </c>
      <c r="G158" s="199" t="s">
        <v>289</v>
      </c>
      <c r="H158" s="200">
        <v>65</v>
      </c>
      <c r="I158" s="201">
        <v>3.53</v>
      </c>
      <c r="J158" s="201">
        <f t="shared" si="0"/>
        <v>229.45</v>
      </c>
      <c r="K158" s="202"/>
      <c r="L158" s="36"/>
      <c r="M158" s="203" t="s">
        <v>1</v>
      </c>
      <c r="N158" s="204" t="s">
        <v>39</v>
      </c>
      <c r="O158" s="205">
        <v>0</v>
      </c>
      <c r="P158" s="205">
        <f t="shared" si="1"/>
        <v>0</v>
      </c>
      <c r="Q158" s="205">
        <v>0</v>
      </c>
      <c r="R158" s="205">
        <f t="shared" si="2"/>
        <v>0</v>
      </c>
      <c r="S158" s="205">
        <v>0</v>
      </c>
      <c r="T158" s="206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7" t="s">
        <v>530</v>
      </c>
      <c r="AT158" s="207" t="s">
        <v>167</v>
      </c>
      <c r="AU158" s="207" t="s">
        <v>94</v>
      </c>
      <c r="AY158" s="17" t="s">
        <v>165</v>
      </c>
      <c r="BE158" s="208">
        <f t="shared" si="4"/>
        <v>0</v>
      </c>
      <c r="BF158" s="208">
        <f t="shared" si="5"/>
        <v>229.45</v>
      </c>
      <c r="BG158" s="208">
        <f t="shared" si="6"/>
        <v>0</v>
      </c>
      <c r="BH158" s="208">
        <f t="shared" si="7"/>
        <v>0</v>
      </c>
      <c r="BI158" s="208">
        <f t="shared" si="8"/>
        <v>0</v>
      </c>
      <c r="BJ158" s="17" t="s">
        <v>94</v>
      </c>
      <c r="BK158" s="208">
        <f t="shared" si="9"/>
        <v>229.45</v>
      </c>
      <c r="BL158" s="17" t="s">
        <v>530</v>
      </c>
      <c r="BM158" s="207" t="s">
        <v>452</v>
      </c>
    </row>
    <row r="159" spans="1:65" s="2" customFormat="1" ht="16.5" customHeight="1">
      <c r="A159" s="31"/>
      <c r="B159" s="32"/>
      <c r="C159" s="243" t="s">
        <v>322</v>
      </c>
      <c r="D159" s="243" t="s">
        <v>615</v>
      </c>
      <c r="E159" s="244" t="s">
        <v>2573</v>
      </c>
      <c r="F159" s="245" t="s">
        <v>2574</v>
      </c>
      <c r="G159" s="246" t="s">
        <v>289</v>
      </c>
      <c r="H159" s="247">
        <v>65</v>
      </c>
      <c r="I159" s="248">
        <v>0.21</v>
      </c>
      <c r="J159" s="248">
        <f t="shared" si="0"/>
        <v>13.65</v>
      </c>
      <c r="K159" s="249"/>
      <c r="L159" s="250"/>
      <c r="M159" s="251" t="s">
        <v>1</v>
      </c>
      <c r="N159" s="252" t="s">
        <v>39</v>
      </c>
      <c r="O159" s="205">
        <v>0</v>
      </c>
      <c r="P159" s="205">
        <f t="shared" si="1"/>
        <v>0</v>
      </c>
      <c r="Q159" s="205">
        <v>0</v>
      </c>
      <c r="R159" s="205">
        <f t="shared" si="2"/>
        <v>0</v>
      </c>
      <c r="S159" s="205">
        <v>0</v>
      </c>
      <c r="T159" s="206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7" t="s">
        <v>1230</v>
      </c>
      <c r="AT159" s="207" t="s">
        <v>615</v>
      </c>
      <c r="AU159" s="207" t="s">
        <v>94</v>
      </c>
      <c r="AY159" s="17" t="s">
        <v>165</v>
      </c>
      <c r="BE159" s="208">
        <f t="shared" si="4"/>
        <v>0</v>
      </c>
      <c r="BF159" s="208">
        <f t="shared" si="5"/>
        <v>13.65</v>
      </c>
      <c r="BG159" s="208">
        <f t="shared" si="6"/>
        <v>0</v>
      </c>
      <c r="BH159" s="208">
        <f t="shared" si="7"/>
        <v>0</v>
      </c>
      <c r="BI159" s="208">
        <f t="shared" si="8"/>
        <v>0</v>
      </c>
      <c r="BJ159" s="17" t="s">
        <v>94</v>
      </c>
      <c r="BK159" s="208">
        <f t="shared" si="9"/>
        <v>13.65</v>
      </c>
      <c r="BL159" s="17" t="s">
        <v>1230</v>
      </c>
      <c r="BM159" s="207" t="s">
        <v>463</v>
      </c>
    </row>
    <row r="160" spans="1:65" s="2" customFormat="1" ht="24.2" customHeight="1">
      <c r="A160" s="31"/>
      <c r="B160" s="32"/>
      <c r="C160" s="243" t="s">
        <v>326</v>
      </c>
      <c r="D160" s="243" t="s">
        <v>615</v>
      </c>
      <c r="E160" s="244" t="s">
        <v>2575</v>
      </c>
      <c r="F160" s="245" t="s">
        <v>2576</v>
      </c>
      <c r="G160" s="246" t="s">
        <v>289</v>
      </c>
      <c r="H160" s="247">
        <v>65</v>
      </c>
      <c r="I160" s="248">
        <v>0.86</v>
      </c>
      <c r="J160" s="248">
        <f t="shared" si="0"/>
        <v>55.9</v>
      </c>
      <c r="K160" s="249"/>
      <c r="L160" s="250"/>
      <c r="M160" s="251" t="s">
        <v>1</v>
      </c>
      <c r="N160" s="252" t="s">
        <v>39</v>
      </c>
      <c r="O160" s="205">
        <v>0</v>
      </c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7" t="s">
        <v>1230</v>
      </c>
      <c r="AT160" s="207" t="s">
        <v>615</v>
      </c>
      <c r="AU160" s="207" t="s">
        <v>94</v>
      </c>
      <c r="AY160" s="17" t="s">
        <v>165</v>
      </c>
      <c r="BE160" s="208">
        <f t="shared" si="4"/>
        <v>0</v>
      </c>
      <c r="BF160" s="208">
        <f t="shared" si="5"/>
        <v>55.9</v>
      </c>
      <c r="BG160" s="208">
        <f t="shared" si="6"/>
        <v>0</v>
      </c>
      <c r="BH160" s="208">
        <f t="shared" si="7"/>
        <v>0</v>
      </c>
      <c r="BI160" s="208">
        <f t="shared" si="8"/>
        <v>0</v>
      </c>
      <c r="BJ160" s="17" t="s">
        <v>94</v>
      </c>
      <c r="BK160" s="208">
        <f t="shared" si="9"/>
        <v>55.9</v>
      </c>
      <c r="BL160" s="17" t="s">
        <v>1230</v>
      </c>
      <c r="BM160" s="207" t="s">
        <v>475</v>
      </c>
    </row>
    <row r="161" spans="1:65" s="2" customFormat="1" ht="24.2" customHeight="1">
      <c r="A161" s="31"/>
      <c r="B161" s="32"/>
      <c r="C161" s="196" t="s">
        <v>330</v>
      </c>
      <c r="D161" s="196" t="s">
        <v>167</v>
      </c>
      <c r="E161" s="197" t="s">
        <v>2577</v>
      </c>
      <c r="F161" s="198" t="s">
        <v>2578</v>
      </c>
      <c r="G161" s="199" t="s">
        <v>289</v>
      </c>
      <c r="H161" s="200">
        <v>42</v>
      </c>
      <c r="I161" s="201">
        <v>2.63</v>
      </c>
      <c r="J161" s="201">
        <f t="shared" si="0"/>
        <v>110.46</v>
      </c>
      <c r="K161" s="202"/>
      <c r="L161" s="36"/>
      <c r="M161" s="203" t="s">
        <v>1</v>
      </c>
      <c r="N161" s="204" t="s">
        <v>39</v>
      </c>
      <c r="O161" s="205">
        <v>0</v>
      </c>
      <c r="P161" s="205">
        <f t="shared" si="1"/>
        <v>0</v>
      </c>
      <c r="Q161" s="205">
        <v>0</v>
      </c>
      <c r="R161" s="205">
        <f t="shared" si="2"/>
        <v>0</v>
      </c>
      <c r="S161" s="205">
        <v>0</v>
      </c>
      <c r="T161" s="206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7" t="s">
        <v>530</v>
      </c>
      <c r="AT161" s="207" t="s">
        <v>167</v>
      </c>
      <c r="AU161" s="207" t="s">
        <v>94</v>
      </c>
      <c r="AY161" s="17" t="s">
        <v>165</v>
      </c>
      <c r="BE161" s="208">
        <f t="shared" si="4"/>
        <v>0</v>
      </c>
      <c r="BF161" s="208">
        <f t="shared" si="5"/>
        <v>110.46</v>
      </c>
      <c r="BG161" s="208">
        <f t="shared" si="6"/>
        <v>0</v>
      </c>
      <c r="BH161" s="208">
        <f t="shared" si="7"/>
        <v>0</v>
      </c>
      <c r="BI161" s="208">
        <f t="shared" si="8"/>
        <v>0</v>
      </c>
      <c r="BJ161" s="17" t="s">
        <v>94</v>
      </c>
      <c r="BK161" s="208">
        <f t="shared" si="9"/>
        <v>110.46</v>
      </c>
      <c r="BL161" s="17" t="s">
        <v>530</v>
      </c>
      <c r="BM161" s="207" t="s">
        <v>487</v>
      </c>
    </row>
    <row r="162" spans="1:65" s="2" customFormat="1" ht="24.2" customHeight="1">
      <c r="A162" s="31"/>
      <c r="B162" s="32"/>
      <c r="C162" s="243" t="s">
        <v>339</v>
      </c>
      <c r="D162" s="243" t="s">
        <v>615</v>
      </c>
      <c r="E162" s="244" t="s">
        <v>2579</v>
      </c>
      <c r="F162" s="245" t="s">
        <v>2580</v>
      </c>
      <c r="G162" s="246" t="s">
        <v>289</v>
      </c>
      <c r="H162" s="247">
        <v>42</v>
      </c>
      <c r="I162" s="248">
        <v>1.62</v>
      </c>
      <c r="J162" s="248">
        <f t="shared" si="0"/>
        <v>68.040000000000006</v>
      </c>
      <c r="K162" s="249"/>
      <c r="L162" s="250"/>
      <c r="M162" s="251" t="s">
        <v>1</v>
      </c>
      <c r="N162" s="252" t="s">
        <v>39</v>
      </c>
      <c r="O162" s="205">
        <v>0</v>
      </c>
      <c r="P162" s="205">
        <f t="shared" si="1"/>
        <v>0</v>
      </c>
      <c r="Q162" s="205">
        <v>0</v>
      </c>
      <c r="R162" s="205">
        <f t="shared" si="2"/>
        <v>0</v>
      </c>
      <c r="S162" s="205">
        <v>0</v>
      </c>
      <c r="T162" s="206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7" t="s">
        <v>1230</v>
      </c>
      <c r="AT162" s="207" t="s">
        <v>615</v>
      </c>
      <c r="AU162" s="207" t="s">
        <v>94</v>
      </c>
      <c r="AY162" s="17" t="s">
        <v>165</v>
      </c>
      <c r="BE162" s="208">
        <f t="shared" si="4"/>
        <v>0</v>
      </c>
      <c r="BF162" s="208">
        <f t="shared" si="5"/>
        <v>68.040000000000006</v>
      </c>
      <c r="BG162" s="208">
        <f t="shared" si="6"/>
        <v>0</v>
      </c>
      <c r="BH162" s="208">
        <f t="shared" si="7"/>
        <v>0</v>
      </c>
      <c r="BI162" s="208">
        <f t="shared" si="8"/>
        <v>0</v>
      </c>
      <c r="BJ162" s="17" t="s">
        <v>94</v>
      </c>
      <c r="BK162" s="208">
        <f t="shared" si="9"/>
        <v>68.040000000000006</v>
      </c>
      <c r="BL162" s="17" t="s">
        <v>1230</v>
      </c>
      <c r="BM162" s="207" t="s">
        <v>500</v>
      </c>
    </row>
    <row r="163" spans="1:65" s="2" customFormat="1" ht="16.5" customHeight="1">
      <c r="A163" s="31"/>
      <c r="B163" s="32"/>
      <c r="C163" s="196" t="s">
        <v>345</v>
      </c>
      <c r="D163" s="196" t="s">
        <v>167</v>
      </c>
      <c r="E163" s="197" t="s">
        <v>2581</v>
      </c>
      <c r="F163" s="198" t="s">
        <v>2582</v>
      </c>
      <c r="G163" s="199" t="s">
        <v>289</v>
      </c>
      <c r="H163" s="200">
        <v>6</v>
      </c>
      <c r="I163" s="201">
        <v>9.41</v>
      </c>
      <c r="J163" s="201">
        <f t="shared" si="0"/>
        <v>56.46</v>
      </c>
      <c r="K163" s="202"/>
      <c r="L163" s="36"/>
      <c r="M163" s="203" t="s">
        <v>1</v>
      </c>
      <c r="N163" s="204" t="s">
        <v>39</v>
      </c>
      <c r="O163" s="205">
        <v>0</v>
      </c>
      <c r="P163" s="205">
        <f t="shared" si="1"/>
        <v>0</v>
      </c>
      <c r="Q163" s="205">
        <v>0</v>
      </c>
      <c r="R163" s="205">
        <f t="shared" si="2"/>
        <v>0</v>
      </c>
      <c r="S163" s="205">
        <v>0</v>
      </c>
      <c r="T163" s="206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7" t="s">
        <v>530</v>
      </c>
      <c r="AT163" s="207" t="s">
        <v>167</v>
      </c>
      <c r="AU163" s="207" t="s">
        <v>94</v>
      </c>
      <c r="AY163" s="17" t="s">
        <v>165</v>
      </c>
      <c r="BE163" s="208">
        <f t="shared" si="4"/>
        <v>0</v>
      </c>
      <c r="BF163" s="208">
        <f t="shared" si="5"/>
        <v>56.46</v>
      </c>
      <c r="BG163" s="208">
        <f t="shared" si="6"/>
        <v>0</v>
      </c>
      <c r="BH163" s="208">
        <f t="shared" si="7"/>
        <v>0</v>
      </c>
      <c r="BI163" s="208">
        <f t="shared" si="8"/>
        <v>0</v>
      </c>
      <c r="BJ163" s="17" t="s">
        <v>94</v>
      </c>
      <c r="BK163" s="208">
        <f t="shared" si="9"/>
        <v>56.46</v>
      </c>
      <c r="BL163" s="17" t="s">
        <v>530</v>
      </c>
      <c r="BM163" s="207" t="s">
        <v>514</v>
      </c>
    </row>
    <row r="164" spans="1:65" s="2" customFormat="1" ht="24.2" customHeight="1">
      <c r="A164" s="31"/>
      <c r="B164" s="32"/>
      <c r="C164" s="243" t="s">
        <v>353</v>
      </c>
      <c r="D164" s="243" t="s">
        <v>615</v>
      </c>
      <c r="E164" s="244" t="s">
        <v>2583</v>
      </c>
      <c r="F164" s="245" t="s">
        <v>2584</v>
      </c>
      <c r="G164" s="246" t="s">
        <v>289</v>
      </c>
      <c r="H164" s="247">
        <v>3</v>
      </c>
      <c r="I164" s="248">
        <v>9.36</v>
      </c>
      <c r="J164" s="248">
        <f t="shared" si="0"/>
        <v>28.08</v>
      </c>
      <c r="K164" s="249"/>
      <c r="L164" s="250"/>
      <c r="M164" s="251" t="s">
        <v>1</v>
      </c>
      <c r="N164" s="252" t="s">
        <v>39</v>
      </c>
      <c r="O164" s="205">
        <v>0</v>
      </c>
      <c r="P164" s="205">
        <f t="shared" si="1"/>
        <v>0</v>
      </c>
      <c r="Q164" s="205">
        <v>0</v>
      </c>
      <c r="R164" s="205">
        <f t="shared" si="2"/>
        <v>0</v>
      </c>
      <c r="S164" s="205">
        <v>0</v>
      </c>
      <c r="T164" s="206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7" t="s">
        <v>1230</v>
      </c>
      <c r="AT164" s="207" t="s">
        <v>615</v>
      </c>
      <c r="AU164" s="207" t="s">
        <v>94</v>
      </c>
      <c r="AY164" s="17" t="s">
        <v>165</v>
      </c>
      <c r="BE164" s="208">
        <f t="shared" si="4"/>
        <v>0</v>
      </c>
      <c r="BF164" s="208">
        <f t="shared" si="5"/>
        <v>28.08</v>
      </c>
      <c r="BG164" s="208">
        <f t="shared" si="6"/>
        <v>0</v>
      </c>
      <c r="BH164" s="208">
        <f t="shared" si="7"/>
        <v>0</v>
      </c>
      <c r="BI164" s="208">
        <f t="shared" si="8"/>
        <v>0</v>
      </c>
      <c r="BJ164" s="17" t="s">
        <v>94</v>
      </c>
      <c r="BK164" s="208">
        <f t="shared" si="9"/>
        <v>28.08</v>
      </c>
      <c r="BL164" s="17" t="s">
        <v>1230</v>
      </c>
      <c r="BM164" s="207" t="s">
        <v>522</v>
      </c>
    </row>
    <row r="165" spans="1:65" s="2" customFormat="1" ht="24.2" customHeight="1">
      <c r="A165" s="31"/>
      <c r="B165" s="32"/>
      <c r="C165" s="243" t="s">
        <v>358</v>
      </c>
      <c r="D165" s="243" t="s">
        <v>615</v>
      </c>
      <c r="E165" s="244" t="s">
        <v>2585</v>
      </c>
      <c r="F165" s="245" t="s">
        <v>2586</v>
      </c>
      <c r="G165" s="246" t="s">
        <v>289</v>
      </c>
      <c r="H165" s="247">
        <v>3</v>
      </c>
      <c r="I165" s="248">
        <v>6.29</v>
      </c>
      <c r="J165" s="248">
        <f t="shared" si="0"/>
        <v>18.87</v>
      </c>
      <c r="K165" s="249"/>
      <c r="L165" s="250"/>
      <c r="M165" s="251" t="s">
        <v>1</v>
      </c>
      <c r="N165" s="252" t="s">
        <v>39</v>
      </c>
      <c r="O165" s="205">
        <v>0</v>
      </c>
      <c r="P165" s="205">
        <f t="shared" si="1"/>
        <v>0</v>
      </c>
      <c r="Q165" s="205">
        <v>0</v>
      </c>
      <c r="R165" s="205">
        <f t="shared" si="2"/>
        <v>0</v>
      </c>
      <c r="S165" s="205">
        <v>0</v>
      </c>
      <c r="T165" s="206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7" t="s">
        <v>1230</v>
      </c>
      <c r="AT165" s="207" t="s">
        <v>615</v>
      </c>
      <c r="AU165" s="207" t="s">
        <v>94</v>
      </c>
      <c r="AY165" s="17" t="s">
        <v>165</v>
      </c>
      <c r="BE165" s="208">
        <f t="shared" si="4"/>
        <v>0</v>
      </c>
      <c r="BF165" s="208">
        <f t="shared" si="5"/>
        <v>18.87</v>
      </c>
      <c r="BG165" s="208">
        <f t="shared" si="6"/>
        <v>0</v>
      </c>
      <c r="BH165" s="208">
        <f t="shared" si="7"/>
        <v>0</v>
      </c>
      <c r="BI165" s="208">
        <f t="shared" si="8"/>
        <v>0</v>
      </c>
      <c r="BJ165" s="17" t="s">
        <v>94</v>
      </c>
      <c r="BK165" s="208">
        <f t="shared" si="9"/>
        <v>18.87</v>
      </c>
      <c r="BL165" s="17" t="s">
        <v>1230</v>
      </c>
      <c r="BM165" s="207" t="s">
        <v>530</v>
      </c>
    </row>
    <row r="166" spans="1:65" s="2" customFormat="1" ht="16.5" customHeight="1">
      <c r="A166" s="31"/>
      <c r="B166" s="32"/>
      <c r="C166" s="196" t="s">
        <v>364</v>
      </c>
      <c r="D166" s="196" t="s">
        <v>167</v>
      </c>
      <c r="E166" s="197" t="s">
        <v>2587</v>
      </c>
      <c r="F166" s="198" t="s">
        <v>2588</v>
      </c>
      <c r="G166" s="199" t="s">
        <v>289</v>
      </c>
      <c r="H166" s="200">
        <v>3</v>
      </c>
      <c r="I166" s="201">
        <v>2.74</v>
      </c>
      <c r="J166" s="201">
        <f t="shared" si="0"/>
        <v>8.2200000000000006</v>
      </c>
      <c r="K166" s="202"/>
      <c r="L166" s="36"/>
      <c r="M166" s="203" t="s">
        <v>1</v>
      </c>
      <c r="N166" s="204" t="s">
        <v>39</v>
      </c>
      <c r="O166" s="205">
        <v>0</v>
      </c>
      <c r="P166" s="205">
        <f t="shared" si="1"/>
        <v>0</v>
      </c>
      <c r="Q166" s="205">
        <v>0</v>
      </c>
      <c r="R166" s="205">
        <f t="shared" si="2"/>
        <v>0</v>
      </c>
      <c r="S166" s="205">
        <v>0</v>
      </c>
      <c r="T166" s="206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7" t="s">
        <v>530</v>
      </c>
      <c r="AT166" s="207" t="s">
        <v>167</v>
      </c>
      <c r="AU166" s="207" t="s">
        <v>94</v>
      </c>
      <c r="AY166" s="17" t="s">
        <v>165</v>
      </c>
      <c r="BE166" s="208">
        <f t="shared" si="4"/>
        <v>0</v>
      </c>
      <c r="BF166" s="208">
        <f t="shared" si="5"/>
        <v>8.2200000000000006</v>
      </c>
      <c r="BG166" s="208">
        <f t="shared" si="6"/>
        <v>0</v>
      </c>
      <c r="BH166" s="208">
        <f t="shared" si="7"/>
        <v>0</v>
      </c>
      <c r="BI166" s="208">
        <f t="shared" si="8"/>
        <v>0</v>
      </c>
      <c r="BJ166" s="17" t="s">
        <v>94</v>
      </c>
      <c r="BK166" s="208">
        <f t="shared" si="9"/>
        <v>8.2200000000000006</v>
      </c>
      <c r="BL166" s="17" t="s">
        <v>530</v>
      </c>
      <c r="BM166" s="207" t="s">
        <v>539</v>
      </c>
    </row>
    <row r="167" spans="1:65" s="2" customFormat="1" ht="16.5" customHeight="1">
      <c r="A167" s="31"/>
      <c r="B167" s="32"/>
      <c r="C167" s="243" t="s">
        <v>368</v>
      </c>
      <c r="D167" s="243" t="s">
        <v>615</v>
      </c>
      <c r="E167" s="244" t="s">
        <v>2589</v>
      </c>
      <c r="F167" s="245" t="s">
        <v>2590</v>
      </c>
      <c r="G167" s="246" t="s">
        <v>289</v>
      </c>
      <c r="H167" s="247">
        <v>3</v>
      </c>
      <c r="I167" s="248">
        <v>2.5099999999999998</v>
      </c>
      <c r="J167" s="248">
        <f t="shared" si="0"/>
        <v>7.53</v>
      </c>
      <c r="K167" s="249"/>
      <c r="L167" s="250"/>
      <c r="M167" s="251" t="s">
        <v>1</v>
      </c>
      <c r="N167" s="252" t="s">
        <v>39</v>
      </c>
      <c r="O167" s="205">
        <v>0</v>
      </c>
      <c r="P167" s="205">
        <f t="shared" si="1"/>
        <v>0</v>
      </c>
      <c r="Q167" s="205">
        <v>0</v>
      </c>
      <c r="R167" s="205">
        <f t="shared" si="2"/>
        <v>0</v>
      </c>
      <c r="S167" s="205">
        <v>0</v>
      </c>
      <c r="T167" s="206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7" t="s">
        <v>1230</v>
      </c>
      <c r="AT167" s="207" t="s">
        <v>615</v>
      </c>
      <c r="AU167" s="207" t="s">
        <v>94</v>
      </c>
      <c r="AY167" s="17" t="s">
        <v>165</v>
      </c>
      <c r="BE167" s="208">
        <f t="shared" si="4"/>
        <v>0</v>
      </c>
      <c r="BF167" s="208">
        <f t="shared" si="5"/>
        <v>7.53</v>
      </c>
      <c r="BG167" s="208">
        <f t="shared" si="6"/>
        <v>0</v>
      </c>
      <c r="BH167" s="208">
        <f t="shared" si="7"/>
        <v>0</v>
      </c>
      <c r="BI167" s="208">
        <f t="shared" si="8"/>
        <v>0</v>
      </c>
      <c r="BJ167" s="17" t="s">
        <v>94</v>
      </c>
      <c r="BK167" s="208">
        <f t="shared" si="9"/>
        <v>7.53</v>
      </c>
      <c r="BL167" s="17" t="s">
        <v>1230</v>
      </c>
      <c r="BM167" s="207" t="s">
        <v>549</v>
      </c>
    </row>
    <row r="168" spans="1:65" s="2" customFormat="1" ht="21.75" customHeight="1">
      <c r="A168" s="31"/>
      <c r="B168" s="32"/>
      <c r="C168" s="196" t="s">
        <v>372</v>
      </c>
      <c r="D168" s="196" t="s">
        <v>167</v>
      </c>
      <c r="E168" s="197" t="s">
        <v>2591</v>
      </c>
      <c r="F168" s="198" t="s">
        <v>2592</v>
      </c>
      <c r="G168" s="199" t="s">
        <v>289</v>
      </c>
      <c r="H168" s="200">
        <v>3</v>
      </c>
      <c r="I168" s="201">
        <v>3.27</v>
      </c>
      <c r="J168" s="201">
        <f t="shared" si="0"/>
        <v>9.81</v>
      </c>
      <c r="K168" s="202"/>
      <c r="L168" s="36"/>
      <c r="M168" s="203" t="s">
        <v>1</v>
      </c>
      <c r="N168" s="204" t="s">
        <v>39</v>
      </c>
      <c r="O168" s="205">
        <v>0</v>
      </c>
      <c r="P168" s="205">
        <f t="shared" si="1"/>
        <v>0</v>
      </c>
      <c r="Q168" s="205">
        <v>0</v>
      </c>
      <c r="R168" s="205">
        <f t="shared" si="2"/>
        <v>0</v>
      </c>
      <c r="S168" s="205">
        <v>0</v>
      </c>
      <c r="T168" s="206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7" t="s">
        <v>530</v>
      </c>
      <c r="AT168" s="207" t="s">
        <v>167</v>
      </c>
      <c r="AU168" s="207" t="s">
        <v>94</v>
      </c>
      <c r="AY168" s="17" t="s">
        <v>165</v>
      </c>
      <c r="BE168" s="208">
        <f t="shared" si="4"/>
        <v>0</v>
      </c>
      <c r="BF168" s="208">
        <f t="shared" si="5"/>
        <v>9.81</v>
      </c>
      <c r="BG168" s="208">
        <f t="shared" si="6"/>
        <v>0</v>
      </c>
      <c r="BH168" s="208">
        <f t="shared" si="7"/>
        <v>0</v>
      </c>
      <c r="BI168" s="208">
        <f t="shared" si="8"/>
        <v>0</v>
      </c>
      <c r="BJ168" s="17" t="s">
        <v>94</v>
      </c>
      <c r="BK168" s="208">
        <f t="shared" si="9"/>
        <v>9.81</v>
      </c>
      <c r="BL168" s="17" t="s">
        <v>530</v>
      </c>
      <c r="BM168" s="207" t="s">
        <v>558</v>
      </c>
    </row>
    <row r="169" spans="1:65" s="2" customFormat="1" ht="21.75" customHeight="1">
      <c r="A169" s="31"/>
      <c r="B169" s="32"/>
      <c r="C169" s="243" t="s">
        <v>377</v>
      </c>
      <c r="D169" s="243" t="s">
        <v>615</v>
      </c>
      <c r="E169" s="244" t="s">
        <v>2593</v>
      </c>
      <c r="F169" s="245" t="s">
        <v>2594</v>
      </c>
      <c r="G169" s="246" t="s">
        <v>289</v>
      </c>
      <c r="H169" s="247">
        <v>3</v>
      </c>
      <c r="I169" s="248">
        <v>1.83</v>
      </c>
      <c r="J169" s="248">
        <f t="shared" ref="J169:J200" si="10">ROUND(I169*H169,2)</f>
        <v>5.49</v>
      </c>
      <c r="K169" s="249"/>
      <c r="L169" s="250"/>
      <c r="M169" s="251" t="s">
        <v>1</v>
      </c>
      <c r="N169" s="252" t="s">
        <v>39</v>
      </c>
      <c r="O169" s="205">
        <v>0</v>
      </c>
      <c r="P169" s="205">
        <f t="shared" ref="P169:P200" si="11">O169*H169</f>
        <v>0</v>
      </c>
      <c r="Q169" s="205">
        <v>0</v>
      </c>
      <c r="R169" s="205">
        <f t="shared" ref="R169:R200" si="12">Q169*H169</f>
        <v>0</v>
      </c>
      <c r="S169" s="205">
        <v>0</v>
      </c>
      <c r="T169" s="206">
        <f t="shared" ref="T169:T200" si="13"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7" t="s">
        <v>1230</v>
      </c>
      <c r="AT169" s="207" t="s">
        <v>615</v>
      </c>
      <c r="AU169" s="207" t="s">
        <v>94</v>
      </c>
      <c r="AY169" s="17" t="s">
        <v>165</v>
      </c>
      <c r="BE169" s="208">
        <f t="shared" ref="BE169:BE195" si="14">IF(N169="základná",J169,0)</f>
        <v>0</v>
      </c>
      <c r="BF169" s="208">
        <f t="shared" ref="BF169:BF195" si="15">IF(N169="znížená",J169,0)</f>
        <v>5.49</v>
      </c>
      <c r="BG169" s="208">
        <f t="shared" ref="BG169:BG195" si="16">IF(N169="zákl. prenesená",J169,0)</f>
        <v>0</v>
      </c>
      <c r="BH169" s="208">
        <f t="shared" ref="BH169:BH195" si="17">IF(N169="zníž. prenesená",J169,0)</f>
        <v>0</v>
      </c>
      <c r="BI169" s="208">
        <f t="shared" ref="BI169:BI195" si="18">IF(N169="nulová",J169,0)</f>
        <v>0</v>
      </c>
      <c r="BJ169" s="17" t="s">
        <v>94</v>
      </c>
      <c r="BK169" s="208">
        <f t="shared" ref="BK169:BK195" si="19">ROUND(I169*H169,2)</f>
        <v>5.49</v>
      </c>
      <c r="BL169" s="17" t="s">
        <v>1230</v>
      </c>
      <c r="BM169" s="207" t="s">
        <v>577</v>
      </c>
    </row>
    <row r="170" spans="1:65" s="2" customFormat="1" ht="21.75" customHeight="1">
      <c r="A170" s="31"/>
      <c r="B170" s="32"/>
      <c r="C170" s="196" t="s">
        <v>381</v>
      </c>
      <c r="D170" s="196" t="s">
        <v>167</v>
      </c>
      <c r="E170" s="197" t="s">
        <v>2595</v>
      </c>
      <c r="F170" s="198" t="s">
        <v>2596</v>
      </c>
      <c r="G170" s="199" t="s">
        <v>289</v>
      </c>
      <c r="H170" s="200">
        <v>6</v>
      </c>
      <c r="I170" s="201">
        <v>3.27</v>
      </c>
      <c r="J170" s="201">
        <f t="shared" si="10"/>
        <v>19.62</v>
      </c>
      <c r="K170" s="202"/>
      <c r="L170" s="36"/>
      <c r="M170" s="203" t="s">
        <v>1</v>
      </c>
      <c r="N170" s="204" t="s">
        <v>39</v>
      </c>
      <c r="O170" s="205">
        <v>0</v>
      </c>
      <c r="P170" s="205">
        <f t="shared" si="11"/>
        <v>0</v>
      </c>
      <c r="Q170" s="205">
        <v>0</v>
      </c>
      <c r="R170" s="205">
        <f t="shared" si="12"/>
        <v>0</v>
      </c>
      <c r="S170" s="205">
        <v>0</v>
      </c>
      <c r="T170" s="206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7" t="s">
        <v>530</v>
      </c>
      <c r="AT170" s="207" t="s">
        <v>167</v>
      </c>
      <c r="AU170" s="207" t="s">
        <v>94</v>
      </c>
      <c r="AY170" s="17" t="s">
        <v>165</v>
      </c>
      <c r="BE170" s="208">
        <f t="shared" si="14"/>
        <v>0</v>
      </c>
      <c r="BF170" s="208">
        <f t="shared" si="15"/>
        <v>19.62</v>
      </c>
      <c r="BG170" s="208">
        <f t="shared" si="16"/>
        <v>0</v>
      </c>
      <c r="BH170" s="208">
        <f t="shared" si="17"/>
        <v>0</v>
      </c>
      <c r="BI170" s="208">
        <f t="shared" si="18"/>
        <v>0</v>
      </c>
      <c r="BJ170" s="17" t="s">
        <v>94</v>
      </c>
      <c r="BK170" s="208">
        <f t="shared" si="19"/>
        <v>19.62</v>
      </c>
      <c r="BL170" s="17" t="s">
        <v>530</v>
      </c>
      <c r="BM170" s="207" t="s">
        <v>588</v>
      </c>
    </row>
    <row r="171" spans="1:65" s="2" customFormat="1" ht="16.5" customHeight="1">
      <c r="A171" s="31"/>
      <c r="B171" s="32"/>
      <c r="C171" s="243" t="s">
        <v>386</v>
      </c>
      <c r="D171" s="243" t="s">
        <v>615</v>
      </c>
      <c r="E171" s="244" t="s">
        <v>2597</v>
      </c>
      <c r="F171" s="245" t="s">
        <v>2598</v>
      </c>
      <c r="G171" s="246" t="s">
        <v>289</v>
      </c>
      <c r="H171" s="247">
        <v>6</v>
      </c>
      <c r="I171" s="248">
        <v>1.22</v>
      </c>
      <c r="J171" s="248">
        <f t="shared" si="10"/>
        <v>7.32</v>
      </c>
      <c r="K171" s="249"/>
      <c r="L171" s="250"/>
      <c r="M171" s="251" t="s">
        <v>1</v>
      </c>
      <c r="N171" s="252" t="s">
        <v>39</v>
      </c>
      <c r="O171" s="205">
        <v>0</v>
      </c>
      <c r="P171" s="205">
        <f t="shared" si="11"/>
        <v>0</v>
      </c>
      <c r="Q171" s="205">
        <v>0</v>
      </c>
      <c r="R171" s="205">
        <f t="shared" si="12"/>
        <v>0</v>
      </c>
      <c r="S171" s="205">
        <v>0</v>
      </c>
      <c r="T171" s="206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7" t="s">
        <v>1230</v>
      </c>
      <c r="AT171" s="207" t="s">
        <v>615</v>
      </c>
      <c r="AU171" s="207" t="s">
        <v>94</v>
      </c>
      <c r="AY171" s="17" t="s">
        <v>165</v>
      </c>
      <c r="BE171" s="208">
        <f t="shared" si="14"/>
        <v>0</v>
      </c>
      <c r="BF171" s="208">
        <f t="shared" si="15"/>
        <v>7.32</v>
      </c>
      <c r="BG171" s="208">
        <f t="shared" si="16"/>
        <v>0</v>
      </c>
      <c r="BH171" s="208">
        <f t="shared" si="17"/>
        <v>0</v>
      </c>
      <c r="BI171" s="208">
        <f t="shared" si="18"/>
        <v>0</v>
      </c>
      <c r="BJ171" s="17" t="s">
        <v>94</v>
      </c>
      <c r="BK171" s="208">
        <f t="shared" si="19"/>
        <v>7.32</v>
      </c>
      <c r="BL171" s="17" t="s">
        <v>1230</v>
      </c>
      <c r="BM171" s="207" t="s">
        <v>602</v>
      </c>
    </row>
    <row r="172" spans="1:65" s="2" customFormat="1" ht="16.5" customHeight="1">
      <c r="A172" s="31"/>
      <c r="B172" s="32"/>
      <c r="C172" s="196" t="s">
        <v>390</v>
      </c>
      <c r="D172" s="196" t="s">
        <v>167</v>
      </c>
      <c r="E172" s="197" t="s">
        <v>2599</v>
      </c>
      <c r="F172" s="198" t="s">
        <v>2600</v>
      </c>
      <c r="G172" s="199" t="s">
        <v>289</v>
      </c>
      <c r="H172" s="200">
        <v>114</v>
      </c>
      <c r="I172" s="201">
        <v>2.29</v>
      </c>
      <c r="J172" s="201">
        <f t="shared" si="10"/>
        <v>261.06</v>
      </c>
      <c r="K172" s="202"/>
      <c r="L172" s="36"/>
      <c r="M172" s="203" t="s">
        <v>1</v>
      </c>
      <c r="N172" s="204" t="s">
        <v>39</v>
      </c>
      <c r="O172" s="205">
        <v>0</v>
      </c>
      <c r="P172" s="205">
        <f t="shared" si="11"/>
        <v>0</v>
      </c>
      <c r="Q172" s="205">
        <v>0</v>
      </c>
      <c r="R172" s="205">
        <f t="shared" si="12"/>
        <v>0</v>
      </c>
      <c r="S172" s="205">
        <v>0</v>
      </c>
      <c r="T172" s="206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7" t="s">
        <v>530</v>
      </c>
      <c r="AT172" s="207" t="s">
        <v>167</v>
      </c>
      <c r="AU172" s="207" t="s">
        <v>94</v>
      </c>
      <c r="AY172" s="17" t="s">
        <v>165</v>
      </c>
      <c r="BE172" s="208">
        <f t="shared" si="14"/>
        <v>0</v>
      </c>
      <c r="BF172" s="208">
        <f t="shared" si="15"/>
        <v>261.06</v>
      </c>
      <c r="BG172" s="208">
        <f t="shared" si="16"/>
        <v>0</v>
      </c>
      <c r="BH172" s="208">
        <f t="shared" si="17"/>
        <v>0</v>
      </c>
      <c r="BI172" s="208">
        <f t="shared" si="18"/>
        <v>0</v>
      </c>
      <c r="BJ172" s="17" t="s">
        <v>94</v>
      </c>
      <c r="BK172" s="208">
        <f t="shared" si="19"/>
        <v>261.06</v>
      </c>
      <c r="BL172" s="17" t="s">
        <v>530</v>
      </c>
      <c r="BM172" s="207" t="s">
        <v>619</v>
      </c>
    </row>
    <row r="173" spans="1:65" s="2" customFormat="1" ht="24.2" customHeight="1">
      <c r="A173" s="31"/>
      <c r="B173" s="32"/>
      <c r="C173" s="243" t="s">
        <v>394</v>
      </c>
      <c r="D173" s="243" t="s">
        <v>615</v>
      </c>
      <c r="E173" s="244" t="s">
        <v>2601</v>
      </c>
      <c r="F173" s="245" t="s">
        <v>2602</v>
      </c>
      <c r="G173" s="246" t="s">
        <v>289</v>
      </c>
      <c r="H173" s="247">
        <v>114</v>
      </c>
      <c r="I173" s="248">
        <v>0.66</v>
      </c>
      <c r="J173" s="248">
        <f t="shared" si="10"/>
        <v>75.239999999999995</v>
      </c>
      <c r="K173" s="249"/>
      <c r="L173" s="250"/>
      <c r="M173" s="251" t="s">
        <v>1</v>
      </c>
      <c r="N173" s="252" t="s">
        <v>39</v>
      </c>
      <c r="O173" s="205">
        <v>0</v>
      </c>
      <c r="P173" s="205">
        <f t="shared" si="11"/>
        <v>0</v>
      </c>
      <c r="Q173" s="205">
        <v>0</v>
      </c>
      <c r="R173" s="205">
        <f t="shared" si="12"/>
        <v>0</v>
      </c>
      <c r="S173" s="205">
        <v>0</v>
      </c>
      <c r="T173" s="206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7" t="s">
        <v>1230</v>
      </c>
      <c r="AT173" s="207" t="s">
        <v>615</v>
      </c>
      <c r="AU173" s="207" t="s">
        <v>94</v>
      </c>
      <c r="AY173" s="17" t="s">
        <v>165</v>
      </c>
      <c r="BE173" s="208">
        <f t="shared" si="14"/>
        <v>0</v>
      </c>
      <c r="BF173" s="208">
        <f t="shared" si="15"/>
        <v>75.239999999999995</v>
      </c>
      <c r="BG173" s="208">
        <f t="shared" si="16"/>
        <v>0</v>
      </c>
      <c r="BH173" s="208">
        <f t="shared" si="17"/>
        <v>0</v>
      </c>
      <c r="BI173" s="208">
        <f t="shared" si="18"/>
        <v>0</v>
      </c>
      <c r="BJ173" s="17" t="s">
        <v>94</v>
      </c>
      <c r="BK173" s="208">
        <f t="shared" si="19"/>
        <v>75.239999999999995</v>
      </c>
      <c r="BL173" s="17" t="s">
        <v>1230</v>
      </c>
      <c r="BM173" s="207" t="s">
        <v>629</v>
      </c>
    </row>
    <row r="174" spans="1:65" s="2" customFormat="1" ht="16.5" customHeight="1">
      <c r="A174" s="31"/>
      <c r="B174" s="32"/>
      <c r="C174" s="196" t="s">
        <v>398</v>
      </c>
      <c r="D174" s="196" t="s">
        <v>167</v>
      </c>
      <c r="E174" s="197" t="s">
        <v>2603</v>
      </c>
      <c r="F174" s="198" t="s">
        <v>2604</v>
      </c>
      <c r="G174" s="199" t="s">
        <v>289</v>
      </c>
      <c r="H174" s="200">
        <v>17</v>
      </c>
      <c r="I174" s="201">
        <v>3.27</v>
      </c>
      <c r="J174" s="201">
        <f t="shared" si="10"/>
        <v>55.59</v>
      </c>
      <c r="K174" s="202"/>
      <c r="L174" s="36"/>
      <c r="M174" s="203" t="s">
        <v>1</v>
      </c>
      <c r="N174" s="204" t="s">
        <v>39</v>
      </c>
      <c r="O174" s="205">
        <v>0</v>
      </c>
      <c r="P174" s="205">
        <f t="shared" si="11"/>
        <v>0</v>
      </c>
      <c r="Q174" s="205">
        <v>0</v>
      </c>
      <c r="R174" s="205">
        <f t="shared" si="12"/>
        <v>0</v>
      </c>
      <c r="S174" s="205">
        <v>0</v>
      </c>
      <c r="T174" s="206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7" t="s">
        <v>530</v>
      </c>
      <c r="AT174" s="207" t="s">
        <v>167</v>
      </c>
      <c r="AU174" s="207" t="s">
        <v>94</v>
      </c>
      <c r="AY174" s="17" t="s">
        <v>165</v>
      </c>
      <c r="BE174" s="208">
        <f t="shared" si="14"/>
        <v>0</v>
      </c>
      <c r="BF174" s="208">
        <f t="shared" si="15"/>
        <v>55.59</v>
      </c>
      <c r="BG174" s="208">
        <f t="shared" si="16"/>
        <v>0</v>
      </c>
      <c r="BH174" s="208">
        <f t="shared" si="17"/>
        <v>0</v>
      </c>
      <c r="BI174" s="208">
        <f t="shared" si="18"/>
        <v>0</v>
      </c>
      <c r="BJ174" s="17" t="s">
        <v>94</v>
      </c>
      <c r="BK174" s="208">
        <f t="shared" si="19"/>
        <v>55.59</v>
      </c>
      <c r="BL174" s="17" t="s">
        <v>530</v>
      </c>
      <c r="BM174" s="207" t="s">
        <v>1016</v>
      </c>
    </row>
    <row r="175" spans="1:65" s="2" customFormat="1" ht="16.5" customHeight="1">
      <c r="A175" s="31"/>
      <c r="B175" s="32"/>
      <c r="C175" s="243" t="s">
        <v>406</v>
      </c>
      <c r="D175" s="243" t="s">
        <v>615</v>
      </c>
      <c r="E175" s="244" t="s">
        <v>2605</v>
      </c>
      <c r="F175" s="245" t="s">
        <v>2606</v>
      </c>
      <c r="G175" s="246" t="s">
        <v>289</v>
      </c>
      <c r="H175" s="247">
        <v>17</v>
      </c>
      <c r="I175" s="248">
        <v>1.52</v>
      </c>
      <c r="J175" s="248">
        <f t="shared" si="10"/>
        <v>25.84</v>
      </c>
      <c r="K175" s="249"/>
      <c r="L175" s="250"/>
      <c r="M175" s="251" t="s">
        <v>1</v>
      </c>
      <c r="N175" s="252" t="s">
        <v>39</v>
      </c>
      <c r="O175" s="205">
        <v>0</v>
      </c>
      <c r="P175" s="205">
        <f t="shared" si="11"/>
        <v>0</v>
      </c>
      <c r="Q175" s="205">
        <v>0</v>
      </c>
      <c r="R175" s="205">
        <f t="shared" si="12"/>
        <v>0</v>
      </c>
      <c r="S175" s="205">
        <v>0</v>
      </c>
      <c r="T175" s="206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7" t="s">
        <v>1230</v>
      </c>
      <c r="AT175" s="207" t="s">
        <v>615</v>
      </c>
      <c r="AU175" s="207" t="s">
        <v>94</v>
      </c>
      <c r="AY175" s="17" t="s">
        <v>165</v>
      </c>
      <c r="BE175" s="208">
        <f t="shared" si="14"/>
        <v>0</v>
      </c>
      <c r="BF175" s="208">
        <f t="shared" si="15"/>
        <v>25.84</v>
      </c>
      <c r="BG175" s="208">
        <f t="shared" si="16"/>
        <v>0</v>
      </c>
      <c r="BH175" s="208">
        <f t="shared" si="17"/>
        <v>0</v>
      </c>
      <c r="BI175" s="208">
        <f t="shared" si="18"/>
        <v>0</v>
      </c>
      <c r="BJ175" s="17" t="s">
        <v>94</v>
      </c>
      <c r="BK175" s="208">
        <f t="shared" si="19"/>
        <v>25.84</v>
      </c>
      <c r="BL175" s="17" t="s">
        <v>1230</v>
      </c>
      <c r="BM175" s="207" t="s">
        <v>1025</v>
      </c>
    </row>
    <row r="176" spans="1:65" s="2" customFormat="1" ht="16.5" customHeight="1">
      <c r="A176" s="31"/>
      <c r="B176" s="32"/>
      <c r="C176" s="196" t="s">
        <v>414</v>
      </c>
      <c r="D176" s="196" t="s">
        <v>167</v>
      </c>
      <c r="E176" s="197" t="s">
        <v>2607</v>
      </c>
      <c r="F176" s="198" t="s">
        <v>2608</v>
      </c>
      <c r="G176" s="199" t="s">
        <v>289</v>
      </c>
      <c r="H176" s="200">
        <v>13</v>
      </c>
      <c r="I176" s="201">
        <v>3.27</v>
      </c>
      <c r="J176" s="201">
        <f t="shared" si="10"/>
        <v>42.51</v>
      </c>
      <c r="K176" s="202"/>
      <c r="L176" s="36"/>
      <c r="M176" s="203" t="s">
        <v>1</v>
      </c>
      <c r="N176" s="204" t="s">
        <v>39</v>
      </c>
      <c r="O176" s="205">
        <v>0</v>
      </c>
      <c r="P176" s="205">
        <f t="shared" si="11"/>
        <v>0</v>
      </c>
      <c r="Q176" s="205">
        <v>0</v>
      </c>
      <c r="R176" s="205">
        <f t="shared" si="12"/>
        <v>0</v>
      </c>
      <c r="S176" s="205">
        <v>0</v>
      </c>
      <c r="T176" s="206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7" t="s">
        <v>530</v>
      </c>
      <c r="AT176" s="207" t="s">
        <v>167</v>
      </c>
      <c r="AU176" s="207" t="s">
        <v>94</v>
      </c>
      <c r="AY176" s="17" t="s">
        <v>165</v>
      </c>
      <c r="BE176" s="208">
        <f t="shared" si="14"/>
        <v>0</v>
      </c>
      <c r="BF176" s="208">
        <f t="shared" si="15"/>
        <v>42.51</v>
      </c>
      <c r="BG176" s="208">
        <f t="shared" si="16"/>
        <v>0</v>
      </c>
      <c r="BH176" s="208">
        <f t="shared" si="17"/>
        <v>0</v>
      </c>
      <c r="BI176" s="208">
        <f t="shared" si="18"/>
        <v>0</v>
      </c>
      <c r="BJ176" s="17" t="s">
        <v>94</v>
      </c>
      <c r="BK176" s="208">
        <f t="shared" si="19"/>
        <v>42.51</v>
      </c>
      <c r="BL176" s="17" t="s">
        <v>530</v>
      </c>
      <c r="BM176" s="207" t="s">
        <v>1031</v>
      </c>
    </row>
    <row r="177" spans="1:65" s="2" customFormat="1" ht="16.5" customHeight="1">
      <c r="A177" s="31"/>
      <c r="B177" s="32"/>
      <c r="C177" s="243" t="s">
        <v>422</v>
      </c>
      <c r="D177" s="243" t="s">
        <v>615</v>
      </c>
      <c r="E177" s="244" t="s">
        <v>2609</v>
      </c>
      <c r="F177" s="245" t="s">
        <v>2610</v>
      </c>
      <c r="G177" s="246" t="s">
        <v>289</v>
      </c>
      <c r="H177" s="247">
        <v>13</v>
      </c>
      <c r="I177" s="248">
        <v>1.81</v>
      </c>
      <c r="J177" s="248">
        <f t="shared" si="10"/>
        <v>23.53</v>
      </c>
      <c r="K177" s="249"/>
      <c r="L177" s="250"/>
      <c r="M177" s="251" t="s">
        <v>1</v>
      </c>
      <c r="N177" s="252" t="s">
        <v>39</v>
      </c>
      <c r="O177" s="205">
        <v>0</v>
      </c>
      <c r="P177" s="205">
        <f t="shared" si="11"/>
        <v>0</v>
      </c>
      <c r="Q177" s="205">
        <v>0</v>
      </c>
      <c r="R177" s="205">
        <f t="shared" si="12"/>
        <v>0</v>
      </c>
      <c r="S177" s="205">
        <v>0</v>
      </c>
      <c r="T177" s="206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7" t="s">
        <v>1230</v>
      </c>
      <c r="AT177" s="207" t="s">
        <v>615</v>
      </c>
      <c r="AU177" s="207" t="s">
        <v>94</v>
      </c>
      <c r="AY177" s="17" t="s">
        <v>165</v>
      </c>
      <c r="BE177" s="208">
        <f t="shared" si="14"/>
        <v>0</v>
      </c>
      <c r="BF177" s="208">
        <f t="shared" si="15"/>
        <v>23.53</v>
      </c>
      <c r="BG177" s="208">
        <f t="shared" si="16"/>
        <v>0</v>
      </c>
      <c r="BH177" s="208">
        <f t="shared" si="17"/>
        <v>0</v>
      </c>
      <c r="BI177" s="208">
        <f t="shared" si="18"/>
        <v>0</v>
      </c>
      <c r="BJ177" s="17" t="s">
        <v>94</v>
      </c>
      <c r="BK177" s="208">
        <f t="shared" si="19"/>
        <v>23.53</v>
      </c>
      <c r="BL177" s="17" t="s">
        <v>1230</v>
      </c>
      <c r="BM177" s="207" t="s">
        <v>1037</v>
      </c>
    </row>
    <row r="178" spans="1:65" s="2" customFormat="1" ht="24.2" customHeight="1">
      <c r="A178" s="31"/>
      <c r="B178" s="32"/>
      <c r="C178" s="196" t="s">
        <v>428</v>
      </c>
      <c r="D178" s="196" t="s">
        <v>167</v>
      </c>
      <c r="E178" s="197" t="s">
        <v>2611</v>
      </c>
      <c r="F178" s="198" t="s">
        <v>2612</v>
      </c>
      <c r="G178" s="199" t="s">
        <v>289</v>
      </c>
      <c r="H178" s="200">
        <v>10</v>
      </c>
      <c r="I178" s="201">
        <v>3.27</v>
      </c>
      <c r="J178" s="201">
        <f t="shared" si="10"/>
        <v>32.700000000000003</v>
      </c>
      <c r="K178" s="202"/>
      <c r="L178" s="36"/>
      <c r="M178" s="203" t="s">
        <v>1</v>
      </c>
      <c r="N178" s="204" t="s">
        <v>39</v>
      </c>
      <c r="O178" s="205">
        <v>0</v>
      </c>
      <c r="P178" s="205">
        <f t="shared" si="11"/>
        <v>0</v>
      </c>
      <c r="Q178" s="205">
        <v>0</v>
      </c>
      <c r="R178" s="205">
        <f t="shared" si="12"/>
        <v>0</v>
      </c>
      <c r="S178" s="205">
        <v>0</v>
      </c>
      <c r="T178" s="206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7" t="s">
        <v>530</v>
      </c>
      <c r="AT178" s="207" t="s">
        <v>167</v>
      </c>
      <c r="AU178" s="207" t="s">
        <v>94</v>
      </c>
      <c r="AY178" s="17" t="s">
        <v>165</v>
      </c>
      <c r="BE178" s="208">
        <f t="shared" si="14"/>
        <v>0</v>
      </c>
      <c r="BF178" s="208">
        <f t="shared" si="15"/>
        <v>32.700000000000003</v>
      </c>
      <c r="BG178" s="208">
        <f t="shared" si="16"/>
        <v>0</v>
      </c>
      <c r="BH178" s="208">
        <f t="shared" si="17"/>
        <v>0</v>
      </c>
      <c r="BI178" s="208">
        <f t="shared" si="18"/>
        <v>0</v>
      </c>
      <c r="BJ178" s="17" t="s">
        <v>94</v>
      </c>
      <c r="BK178" s="208">
        <f t="shared" si="19"/>
        <v>32.700000000000003</v>
      </c>
      <c r="BL178" s="17" t="s">
        <v>530</v>
      </c>
      <c r="BM178" s="207" t="s">
        <v>1046</v>
      </c>
    </row>
    <row r="179" spans="1:65" s="2" customFormat="1" ht="24.2" customHeight="1">
      <c r="A179" s="31"/>
      <c r="B179" s="32"/>
      <c r="C179" s="243" t="s">
        <v>432</v>
      </c>
      <c r="D179" s="243" t="s">
        <v>615</v>
      </c>
      <c r="E179" s="244" t="s">
        <v>2613</v>
      </c>
      <c r="F179" s="245" t="s">
        <v>2614</v>
      </c>
      <c r="G179" s="246" t="s">
        <v>289</v>
      </c>
      <c r="H179" s="247">
        <v>10</v>
      </c>
      <c r="I179" s="248">
        <v>1.22</v>
      </c>
      <c r="J179" s="248">
        <f t="shared" si="10"/>
        <v>12.2</v>
      </c>
      <c r="K179" s="249"/>
      <c r="L179" s="250"/>
      <c r="M179" s="251" t="s">
        <v>1</v>
      </c>
      <c r="N179" s="252" t="s">
        <v>39</v>
      </c>
      <c r="O179" s="205">
        <v>0</v>
      </c>
      <c r="P179" s="205">
        <f t="shared" si="11"/>
        <v>0</v>
      </c>
      <c r="Q179" s="205">
        <v>0</v>
      </c>
      <c r="R179" s="205">
        <f t="shared" si="12"/>
        <v>0</v>
      </c>
      <c r="S179" s="205">
        <v>0</v>
      </c>
      <c r="T179" s="206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7" t="s">
        <v>1230</v>
      </c>
      <c r="AT179" s="207" t="s">
        <v>615</v>
      </c>
      <c r="AU179" s="207" t="s">
        <v>94</v>
      </c>
      <c r="AY179" s="17" t="s">
        <v>165</v>
      </c>
      <c r="BE179" s="208">
        <f t="shared" si="14"/>
        <v>0</v>
      </c>
      <c r="BF179" s="208">
        <f t="shared" si="15"/>
        <v>12.2</v>
      </c>
      <c r="BG179" s="208">
        <f t="shared" si="16"/>
        <v>0</v>
      </c>
      <c r="BH179" s="208">
        <f t="shared" si="17"/>
        <v>0</v>
      </c>
      <c r="BI179" s="208">
        <f t="shared" si="18"/>
        <v>0</v>
      </c>
      <c r="BJ179" s="17" t="s">
        <v>94</v>
      </c>
      <c r="BK179" s="208">
        <f t="shared" si="19"/>
        <v>12.2</v>
      </c>
      <c r="BL179" s="17" t="s">
        <v>1230</v>
      </c>
      <c r="BM179" s="207" t="s">
        <v>1055</v>
      </c>
    </row>
    <row r="180" spans="1:65" s="2" customFormat="1" ht="16.5" customHeight="1">
      <c r="A180" s="31"/>
      <c r="B180" s="32"/>
      <c r="C180" s="196" t="s">
        <v>436</v>
      </c>
      <c r="D180" s="196" t="s">
        <v>167</v>
      </c>
      <c r="E180" s="197" t="s">
        <v>2615</v>
      </c>
      <c r="F180" s="198" t="s">
        <v>2616</v>
      </c>
      <c r="G180" s="199" t="s">
        <v>289</v>
      </c>
      <c r="H180" s="200">
        <v>28</v>
      </c>
      <c r="I180" s="201">
        <v>2.29</v>
      </c>
      <c r="J180" s="201">
        <f t="shared" si="10"/>
        <v>64.12</v>
      </c>
      <c r="K180" s="202"/>
      <c r="L180" s="36"/>
      <c r="M180" s="203" t="s">
        <v>1</v>
      </c>
      <c r="N180" s="204" t="s">
        <v>39</v>
      </c>
      <c r="O180" s="205">
        <v>0</v>
      </c>
      <c r="P180" s="205">
        <f t="shared" si="11"/>
        <v>0</v>
      </c>
      <c r="Q180" s="205">
        <v>0</v>
      </c>
      <c r="R180" s="205">
        <f t="shared" si="12"/>
        <v>0</v>
      </c>
      <c r="S180" s="205">
        <v>0</v>
      </c>
      <c r="T180" s="206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7" t="s">
        <v>530</v>
      </c>
      <c r="AT180" s="207" t="s">
        <v>167</v>
      </c>
      <c r="AU180" s="207" t="s">
        <v>94</v>
      </c>
      <c r="AY180" s="17" t="s">
        <v>165</v>
      </c>
      <c r="BE180" s="208">
        <f t="shared" si="14"/>
        <v>0</v>
      </c>
      <c r="BF180" s="208">
        <f t="shared" si="15"/>
        <v>64.12</v>
      </c>
      <c r="BG180" s="208">
        <f t="shared" si="16"/>
        <v>0</v>
      </c>
      <c r="BH180" s="208">
        <f t="shared" si="17"/>
        <v>0</v>
      </c>
      <c r="BI180" s="208">
        <f t="shared" si="18"/>
        <v>0</v>
      </c>
      <c r="BJ180" s="17" t="s">
        <v>94</v>
      </c>
      <c r="BK180" s="208">
        <f t="shared" si="19"/>
        <v>64.12</v>
      </c>
      <c r="BL180" s="17" t="s">
        <v>530</v>
      </c>
      <c r="BM180" s="207" t="s">
        <v>1064</v>
      </c>
    </row>
    <row r="181" spans="1:65" s="2" customFormat="1" ht="16.5" customHeight="1">
      <c r="A181" s="31"/>
      <c r="B181" s="32"/>
      <c r="C181" s="243" t="s">
        <v>442</v>
      </c>
      <c r="D181" s="243" t="s">
        <v>615</v>
      </c>
      <c r="E181" s="244" t="s">
        <v>2617</v>
      </c>
      <c r="F181" s="245" t="s">
        <v>2618</v>
      </c>
      <c r="G181" s="246" t="s">
        <v>289</v>
      </c>
      <c r="H181" s="247">
        <v>28</v>
      </c>
      <c r="I181" s="248">
        <v>1.42</v>
      </c>
      <c r="J181" s="248">
        <f t="shared" si="10"/>
        <v>39.76</v>
      </c>
      <c r="K181" s="249"/>
      <c r="L181" s="250"/>
      <c r="M181" s="251" t="s">
        <v>1</v>
      </c>
      <c r="N181" s="252" t="s">
        <v>39</v>
      </c>
      <c r="O181" s="205">
        <v>0</v>
      </c>
      <c r="P181" s="205">
        <f t="shared" si="11"/>
        <v>0</v>
      </c>
      <c r="Q181" s="205">
        <v>0</v>
      </c>
      <c r="R181" s="205">
        <f t="shared" si="12"/>
        <v>0</v>
      </c>
      <c r="S181" s="205">
        <v>0</v>
      </c>
      <c r="T181" s="206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7" t="s">
        <v>1230</v>
      </c>
      <c r="AT181" s="207" t="s">
        <v>615</v>
      </c>
      <c r="AU181" s="207" t="s">
        <v>94</v>
      </c>
      <c r="AY181" s="17" t="s">
        <v>165</v>
      </c>
      <c r="BE181" s="208">
        <f t="shared" si="14"/>
        <v>0</v>
      </c>
      <c r="BF181" s="208">
        <f t="shared" si="15"/>
        <v>39.76</v>
      </c>
      <c r="BG181" s="208">
        <f t="shared" si="16"/>
        <v>0</v>
      </c>
      <c r="BH181" s="208">
        <f t="shared" si="17"/>
        <v>0</v>
      </c>
      <c r="BI181" s="208">
        <f t="shared" si="18"/>
        <v>0</v>
      </c>
      <c r="BJ181" s="17" t="s">
        <v>94</v>
      </c>
      <c r="BK181" s="208">
        <f t="shared" si="19"/>
        <v>39.76</v>
      </c>
      <c r="BL181" s="17" t="s">
        <v>1230</v>
      </c>
      <c r="BM181" s="207" t="s">
        <v>1072</v>
      </c>
    </row>
    <row r="182" spans="1:65" s="2" customFormat="1" ht="16.5" customHeight="1">
      <c r="A182" s="31"/>
      <c r="B182" s="32"/>
      <c r="C182" s="196" t="s">
        <v>446</v>
      </c>
      <c r="D182" s="196" t="s">
        <v>167</v>
      </c>
      <c r="E182" s="197" t="s">
        <v>2619</v>
      </c>
      <c r="F182" s="198" t="s">
        <v>2620</v>
      </c>
      <c r="G182" s="199" t="s">
        <v>289</v>
      </c>
      <c r="H182" s="200">
        <v>13</v>
      </c>
      <c r="I182" s="201">
        <v>13.91</v>
      </c>
      <c r="J182" s="201">
        <f t="shared" si="10"/>
        <v>180.83</v>
      </c>
      <c r="K182" s="202"/>
      <c r="L182" s="36"/>
      <c r="M182" s="203" t="s">
        <v>1</v>
      </c>
      <c r="N182" s="204" t="s">
        <v>39</v>
      </c>
      <c r="O182" s="205">
        <v>0</v>
      </c>
      <c r="P182" s="205">
        <f t="shared" si="11"/>
        <v>0</v>
      </c>
      <c r="Q182" s="205">
        <v>0</v>
      </c>
      <c r="R182" s="205">
        <f t="shared" si="12"/>
        <v>0</v>
      </c>
      <c r="S182" s="205">
        <v>0</v>
      </c>
      <c r="T182" s="206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7" t="s">
        <v>530</v>
      </c>
      <c r="AT182" s="207" t="s">
        <v>167</v>
      </c>
      <c r="AU182" s="207" t="s">
        <v>94</v>
      </c>
      <c r="AY182" s="17" t="s">
        <v>165</v>
      </c>
      <c r="BE182" s="208">
        <f t="shared" si="14"/>
        <v>0</v>
      </c>
      <c r="BF182" s="208">
        <f t="shared" si="15"/>
        <v>180.83</v>
      </c>
      <c r="BG182" s="208">
        <f t="shared" si="16"/>
        <v>0</v>
      </c>
      <c r="BH182" s="208">
        <f t="shared" si="17"/>
        <v>0</v>
      </c>
      <c r="BI182" s="208">
        <f t="shared" si="18"/>
        <v>0</v>
      </c>
      <c r="BJ182" s="17" t="s">
        <v>94</v>
      </c>
      <c r="BK182" s="208">
        <f t="shared" si="19"/>
        <v>180.83</v>
      </c>
      <c r="BL182" s="17" t="s">
        <v>530</v>
      </c>
      <c r="BM182" s="207" t="s">
        <v>1085</v>
      </c>
    </row>
    <row r="183" spans="1:65" s="2" customFormat="1" ht="16.5" customHeight="1">
      <c r="A183" s="31"/>
      <c r="B183" s="32"/>
      <c r="C183" s="243" t="s">
        <v>452</v>
      </c>
      <c r="D183" s="243" t="s">
        <v>615</v>
      </c>
      <c r="E183" s="244" t="s">
        <v>2621</v>
      </c>
      <c r="F183" s="245" t="s">
        <v>2622</v>
      </c>
      <c r="G183" s="246" t="s">
        <v>289</v>
      </c>
      <c r="H183" s="247">
        <v>13</v>
      </c>
      <c r="I183" s="248">
        <v>7.02</v>
      </c>
      <c r="J183" s="248">
        <f t="shared" si="10"/>
        <v>91.26</v>
      </c>
      <c r="K183" s="249"/>
      <c r="L183" s="250"/>
      <c r="M183" s="251" t="s">
        <v>1</v>
      </c>
      <c r="N183" s="252" t="s">
        <v>39</v>
      </c>
      <c r="O183" s="205">
        <v>0</v>
      </c>
      <c r="P183" s="205">
        <f t="shared" si="11"/>
        <v>0</v>
      </c>
      <c r="Q183" s="205">
        <v>0</v>
      </c>
      <c r="R183" s="205">
        <f t="shared" si="12"/>
        <v>0</v>
      </c>
      <c r="S183" s="205">
        <v>0</v>
      </c>
      <c r="T183" s="206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7" t="s">
        <v>1230</v>
      </c>
      <c r="AT183" s="207" t="s">
        <v>615</v>
      </c>
      <c r="AU183" s="207" t="s">
        <v>94</v>
      </c>
      <c r="AY183" s="17" t="s">
        <v>165</v>
      </c>
      <c r="BE183" s="208">
        <f t="shared" si="14"/>
        <v>0</v>
      </c>
      <c r="BF183" s="208">
        <f t="shared" si="15"/>
        <v>91.26</v>
      </c>
      <c r="BG183" s="208">
        <f t="shared" si="16"/>
        <v>0</v>
      </c>
      <c r="BH183" s="208">
        <f t="shared" si="17"/>
        <v>0</v>
      </c>
      <c r="BI183" s="208">
        <f t="shared" si="18"/>
        <v>0</v>
      </c>
      <c r="BJ183" s="17" t="s">
        <v>94</v>
      </c>
      <c r="BK183" s="208">
        <f t="shared" si="19"/>
        <v>91.26</v>
      </c>
      <c r="BL183" s="17" t="s">
        <v>1230</v>
      </c>
      <c r="BM183" s="207" t="s">
        <v>1093</v>
      </c>
    </row>
    <row r="184" spans="1:65" s="2" customFormat="1" ht="21.75" customHeight="1">
      <c r="A184" s="31"/>
      <c r="B184" s="32"/>
      <c r="C184" s="196" t="s">
        <v>458</v>
      </c>
      <c r="D184" s="196" t="s">
        <v>167</v>
      </c>
      <c r="E184" s="197" t="s">
        <v>2623</v>
      </c>
      <c r="F184" s="198" t="s">
        <v>2624</v>
      </c>
      <c r="G184" s="199" t="s">
        <v>289</v>
      </c>
      <c r="H184" s="200">
        <v>26</v>
      </c>
      <c r="I184" s="201">
        <v>5.0999999999999996</v>
      </c>
      <c r="J184" s="201">
        <f t="shared" si="10"/>
        <v>132.6</v>
      </c>
      <c r="K184" s="202"/>
      <c r="L184" s="36"/>
      <c r="M184" s="203" t="s">
        <v>1</v>
      </c>
      <c r="N184" s="204" t="s">
        <v>39</v>
      </c>
      <c r="O184" s="205">
        <v>0</v>
      </c>
      <c r="P184" s="205">
        <f t="shared" si="11"/>
        <v>0</v>
      </c>
      <c r="Q184" s="205">
        <v>0</v>
      </c>
      <c r="R184" s="205">
        <f t="shared" si="12"/>
        <v>0</v>
      </c>
      <c r="S184" s="205">
        <v>0</v>
      </c>
      <c r="T184" s="206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7" t="s">
        <v>530</v>
      </c>
      <c r="AT184" s="207" t="s">
        <v>167</v>
      </c>
      <c r="AU184" s="207" t="s">
        <v>94</v>
      </c>
      <c r="AY184" s="17" t="s">
        <v>165</v>
      </c>
      <c r="BE184" s="208">
        <f t="shared" si="14"/>
        <v>0</v>
      </c>
      <c r="BF184" s="208">
        <f t="shared" si="15"/>
        <v>132.6</v>
      </c>
      <c r="BG184" s="208">
        <f t="shared" si="16"/>
        <v>0</v>
      </c>
      <c r="BH184" s="208">
        <f t="shared" si="17"/>
        <v>0</v>
      </c>
      <c r="BI184" s="208">
        <f t="shared" si="18"/>
        <v>0</v>
      </c>
      <c r="BJ184" s="17" t="s">
        <v>94</v>
      </c>
      <c r="BK184" s="208">
        <f t="shared" si="19"/>
        <v>132.6</v>
      </c>
      <c r="BL184" s="17" t="s">
        <v>530</v>
      </c>
      <c r="BM184" s="207" t="s">
        <v>1106</v>
      </c>
    </row>
    <row r="185" spans="1:65" s="2" customFormat="1" ht="16.5" customHeight="1">
      <c r="A185" s="31"/>
      <c r="B185" s="32"/>
      <c r="C185" s="243" t="s">
        <v>463</v>
      </c>
      <c r="D185" s="243" t="s">
        <v>615</v>
      </c>
      <c r="E185" s="244" t="s">
        <v>2625</v>
      </c>
      <c r="F185" s="245" t="s">
        <v>2626</v>
      </c>
      <c r="G185" s="246" t="s">
        <v>289</v>
      </c>
      <c r="H185" s="247">
        <v>26</v>
      </c>
      <c r="I185" s="248">
        <v>0.22</v>
      </c>
      <c r="J185" s="248">
        <f t="shared" si="10"/>
        <v>5.72</v>
      </c>
      <c r="K185" s="249"/>
      <c r="L185" s="250"/>
      <c r="M185" s="251" t="s">
        <v>1</v>
      </c>
      <c r="N185" s="252" t="s">
        <v>39</v>
      </c>
      <c r="O185" s="205">
        <v>0</v>
      </c>
      <c r="P185" s="205">
        <f t="shared" si="11"/>
        <v>0</v>
      </c>
      <c r="Q185" s="205">
        <v>0</v>
      </c>
      <c r="R185" s="205">
        <f t="shared" si="12"/>
        <v>0</v>
      </c>
      <c r="S185" s="205">
        <v>0</v>
      </c>
      <c r="T185" s="206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7" t="s">
        <v>1230</v>
      </c>
      <c r="AT185" s="207" t="s">
        <v>615</v>
      </c>
      <c r="AU185" s="207" t="s">
        <v>94</v>
      </c>
      <c r="AY185" s="17" t="s">
        <v>165</v>
      </c>
      <c r="BE185" s="208">
        <f t="shared" si="14"/>
        <v>0</v>
      </c>
      <c r="BF185" s="208">
        <f t="shared" si="15"/>
        <v>5.72</v>
      </c>
      <c r="BG185" s="208">
        <f t="shared" si="16"/>
        <v>0</v>
      </c>
      <c r="BH185" s="208">
        <f t="shared" si="17"/>
        <v>0</v>
      </c>
      <c r="BI185" s="208">
        <f t="shared" si="18"/>
        <v>0</v>
      </c>
      <c r="BJ185" s="17" t="s">
        <v>94</v>
      </c>
      <c r="BK185" s="208">
        <f t="shared" si="19"/>
        <v>5.72</v>
      </c>
      <c r="BL185" s="17" t="s">
        <v>1230</v>
      </c>
      <c r="BM185" s="207" t="s">
        <v>1113</v>
      </c>
    </row>
    <row r="186" spans="1:65" s="2" customFormat="1" ht="24.2" customHeight="1">
      <c r="A186" s="31"/>
      <c r="B186" s="32"/>
      <c r="C186" s="243" t="s">
        <v>467</v>
      </c>
      <c r="D186" s="243" t="s">
        <v>615</v>
      </c>
      <c r="E186" s="244" t="s">
        <v>2627</v>
      </c>
      <c r="F186" s="245" t="s">
        <v>2628</v>
      </c>
      <c r="G186" s="246" t="s">
        <v>289</v>
      </c>
      <c r="H186" s="247">
        <v>26</v>
      </c>
      <c r="I186" s="248">
        <v>1.83</v>
      </c>
      <c r="J186" s="248">
        <f t="shared" si="10"/>
        <v>47.58</v>
      </c>
      <c r="K186" s="249"/>
      <c r="L186" s="250"/>
      <c r="M186" s="251" t="s">
        <v>1</v>
      </c>
      <c r="N186" s="252" t="s">
        <v>39</v>
      </c>
      <c r="O186" s="205">
        <v>0</v>
      </c>
      <c r="P186" s="205">
        <f t="shared" si="11"/>
        <v>0</v>
      </c>
      <c r="Q186" s="205">
        <v>0</v>
      </c>
      <c r="R186" s="205">
        <f t="shared" si="12"/>
        <v>0</v>
      </c>
      <c r="S186" s="205">
        <v>0</v>
      </c>
      <c r="T186" s="206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7" t="s">
        <v>1230</v>
      </c>
      <c r="AT186" s="207" t="s">
        <v>615</v>
      </c>
      <c r="AU186" s="207" t="s">
        <v>94</v>
      </c>
      <c r="AY186" s="17" t="s">
        <v>165</v>
      </c>
      <c r="BE186" s="208">
        <f t="shared" si="14"/>
        <v>0</v>
      </c>
      <c r="BF186" s="208">
        <f t="shared" si="15"/>
        <v>47.58</v>
      </c>
      <c r="BG186" s="208">
        <f t="shared" si="16"/>
        <v>0</v>
      </c>
      <c r="BH186" s="208">
        <f t="shared" si="17"/>
        <v>0</v>
      </c>
      <c r="BI186" s="208">
        <f t="shared" si="18"/>
        <v>0</v>
      </c>
      <c r="BJ186" s="17" t="s">
        <v>94</v>
      </c>
      <c r="BK186" s="208">
        <f t="shared" si="19"/>
        <v>47.58</v>
      </c>
      <c r="BL186" s="17" t="s">
        <v>1230</v>
      </c>
      <c r="BM186" s="207" t="s">
        <v>1123</v>
      </c>
    </row>
    <row r="187" spans="1:65" s="2" customFormat="1" ht="24.2" customHeight="1">
      <c r="A187" s="31"/>
      <c r="B187" s="32"/>
      <c r="C187" s="196" t="s">
        <v>475</v>
      </c>
      <c r="D187" s="196" t="s">
        <v>167</v>
      </c>
      <c r="E187" s="197" t="s">
        <v>2629</v>
      </c>
      <c r="F187" s="198" t="s">
        <v>2630</v>
      </c>
      <c r="G187" s="199" t="s">
        <v>220</v>
      </c>
      <c r="H187" s="200">
        <v>285</v>
      </c>
      <c r="I187" s="201">
        <v>2.5499999999999998</v>
      </c>
      <c r="J187" s="201">
        <f t="shared" si="10"/>
        <v>726.75</v>
      </c>
      <c r="K187" s="202"/>
      <c r="L187" s="36"/>
      <c r="M187" s="203" t="s">
        <v>1</v>
      </c>
      <c r="N187" s="204" t="s">
        <v>39</v>
      </c>
      <c r="O187" s="205">
        <v>0</v>
      </c>
      <c r="P187" s="205">
        <f t="shared" si="11"/>
        <v>0</v>
      </c>
      <c r="Q187" s="205">
        <v>0</v>
      </c>
      <c r="R187" s="205">
        <f t="shared" si="12"/>
        <v>0</v>
      </c>
      <c r="S187" s="205">
        <v>0</v>
      </c>
      <c r="T187" s="206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7" t="s">
        <v>530</v>
      </c>
      <c r="AT187" s="207" t="s">
        <v>167</v>
      </c>
      <c r="AU187" s="207" t="s">
        <v>94</v>
      </c>
      <c r="AY187" s="17" t="s">
        <v>165</v>
      </c>
      <c r="BE187" s="208">
        <f t="shared" si="14"/>
        <v>0</v>
      </c>
      <c r="BF187" s="208">
        <f t="shared" si="15"/>
        <v>726.75</v>
      </c>
      <c r="BG187" s="208">
        <f t="shared" si="16"/>
        <v>0</v>
      </c>
      <c r="BH187" s="208">
        <f t="shared" si="17"/>
        <v>0</v>
      </c>
      <c r="BI187" s="208">
        <f t="shared" si="18"/>
        <v>0</v>
      </c>
      <c r="BJ187" s="17" t="s">
        <v>94</v>
      </c>
      <c r="BK187" s="208">
        <f t="shared" si="19"/>
        <v>726.75</v>
      </c>
      <c r="BL187" s="17" t="s">
        <v>530</v>
      </c>
      <c r="BM187" s="207" t="s">
        <v>1133</v>
      </c>
    </row>
    <row r="188" spans="1:65" s="2" customFormat="1" ht="16.5" customHeight="1">
      <c r="A188" s="31"/>
      <c r="B188" s="32"/>
      <c r="C188" s="243" t="s">
        <v>482</v>
      </c>
      <c r="D188" s="243" t="s">
        <v>615</v>
      </c>
      <c r="E188" s="244" t="s">
        <v>2631</v>
      </c>
      <c r="F188" s="245" t="s">
        <v>2632</v>
      </c>
      <c r="G188" s="246" t="s">
        <v>565</v>
      </c>
      <c r="H188" s="247">
        <v>38.6</v>
      </c>
      <c r="I188" s="248">
        <v>7.27</v>
      </c>
      <c r="J188" s="248">
        <f t="shared" si="10"/>
        <v>280.62</v>
      </c>
      <c r="K188" s="249"/>
      <c r="L188" s="250"/>
      <c r="M188" s="251" t="s">
        <v>1</v>
      </c>
      <c r="N188" s="252" t="s">
        <v>39</v>
      </c>
      <c r="O188" s="205">
        <v>0</v>
      </c>
      <c r="P188" s="205">
        <f t="shared" si="11"/>
        <v>0</v>
      </c>
      <c r="Q188" s="205">
        <v>0</v>
      </c>
      <c r="R188" s="205">
        <f t="shared" si="12"/>
        <v>0</v>
      </c>
      <c r="S188" s="205">
        <v>0</v>
      </c>
      <c r="T188" s="206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7" t="s">
        <v>1230</v>
      </c>
      <c r="AT188" s="207" t="s">
        <v>615</v>
      </c>
      <c r="AU188" s="207" t="s">
        <v>94</v>
      </c>
      <c r="AY188" s="17" t="s">
        <v>165</v>
      </c>
      <c r="BE188" s="208">
        <f t="shared" si="14"/>
        <v>0</v>
      </c>
      <c r="BF188" s="208">
        <f t="shared" si="15"/>
        <v>280.62</v>
      </c>
      <c r="BG188" s="208">
        <f t="shared" si="16"/>
        <v>0</v>
      </c>
      <c r="BH188" s="208">
        <f t="shared" si="17"/>
        <v>0</v>
      </c>
      <c r="BI188" s="208">
        <f t="shared" si="18"/>
        <v>0</v>
      </c>
      <c r="BJ188" s="17" t="s">
        <v>94</v>
      </c>
      <c r="BK188" s="208">
        <f t="shared" si="19"/>
        <v>280.62</v>
      </c>
      <c r="BL188" s="17" t="s">
        <v>1230</v>
      </c>
      <c r="BM188" s="207" t="s">
        <v>1142</v>
      </c>
    </row>
    <row r="189" spans="1:65" s="2" customFormat="1" ht="16.5" customHeight="1">
      <c r="A189" s="31"/>
      <c r="B189" s="32"/>
      <c r="C189" s="196" t="s">
        <v>487</v>
      </c>
      <c r="D189" s="196" t="s">
        <v>167</v>
      </c>
      <c r="E189" s="197" t="s">
        <v>2633</v>
      </c>
      <c r="F189" s="198" t="s">
        <v>2634</v>
      </c>
      <c r="G189" s="199" t="s">
        <v>289</v>
      </c>
      <c r="H189" s="200">
        <v>2</v>
      </c>
      <c r="I189" s="201">
        <v>1.96</v>
      </c>
      <c r="J189" s="201">
        <f t="shared" si="10"/>
        <v>3.92</v>
      </c>
      <c r="K189" s="202"/>
      <c r="L189" s="36"/>
      <c r="M189" s="203" t="s">
        <v>1</v>
      </c>
      <c r="N189" s="204" t="s">
        <v>39</v>
      </c>
      <c r="O189" s="205">
        <v>0</v>
      </c>
      <c r="P189" s="205">
        <f t="shared" si="11"/>
        <v>0</v>
      </c>
      <c r="Q189" s="205">
        <v>0</v>
      </c>
      <c r="R189" s="205">
        <f t="shared" si="12"/>
        <v>0</v>
      </c>
      <c r="S189" s="205">
        <v>0</v>
      </c>
      <c r="T189" s="206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7" t="s">
        <v>530</v>
      </c>
      <c r="AT189" s="207" t="s">
        <v>167</v>
      </c>
      <c r="AU189" s="207" t="s">
        <v>94</v>
      </c>
      <c r="AY189" s="17" t="s">
        <v>165</v>
      </c>
      <c r="BE189" s="208">
        <f t="shared" si="14"/>
        <v>0</v>
      </c>
      <c r="BF189" s="208">
        <f t="shared" si="15"/>
        <v>3.92</v>
      </c>
      <c r="BG189" s="208">
        <f t="shared" si="16"/>
        <v>0</v>
      </c>
      <c r="BH189" s="208">
        <f t="shared" si="17"/>
        <v>0</v>
      </c>
      <c r="BI189" s="208">
        <f t="shared" si="18"/>
        <v>0</v>
      </c>
      <c r="BJ189" s="17" t="s">
        <v>94</v>
      </c>
      <c r="BK189" s="208">
        <f t="shared" si="19"/>
        <v>3.92</v>
      </c>
      <c r="BL189" s="17" t="s">
        <v>530</v>
      </c>
      <c r="BM189" s="207" t="s">
        <v>1152</v>
      </c>
    </row>
    <row r="190" spans="1:65" s="2" customFormat="1" ht="24.2" customHeight="1">
      <c r="A190" s="31"/>
      <c r="B190" s="32"/>
      <c r="C190" s="243" t="s">
        <v>494</v>
      </c>
      <c r="D190" s="243" t="s">
        <v>615</v>
      </c>
      <c r="E190" s="244" t="s">
        <v>2635</v>
      </c>
      <c r="F190" s="245" t="s">
        <v>2636</v>
      </c>
      <c r="G190" s="246" t="s">
        <v>289</v>
      </c>
      <c r="H190" s="247">
        <v>2</v>
      </c>
      <c r="I190" s="248">
        <v>6.06</v>
      </c>
      <c r="J190" s="248">
        <f t="shared" si="10"/>
        <v>12.12</v>
      </c>
      <c r="K190" s="249"/>
      <c r="L190" s="250"/>
      <c r="M190" s="251" t="s">
        <v>1</v>
      </c>
      <c r="N190" s="252" t="s">
        <v>39</v>
      </c>
      <c r="O190" s="205">
        <v>0</v>
      </c>
      <c r="P190" s="205">
        <f t="shared" si="11"/>
        <v>0</v>
      </c>
      <c r="Q190" s="205">
        <v>0</v>
      </c>
      <c r="R190" s="205">
        <f t="shared" si="12"/>
        <v>0</v>
      </c>
      <c r="S190" s="205">
        <v>0</v>
      </c>
      <c r="T190" s="206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7" t="s">
        <v>1230</v>
      </c>
      <c r="AT190" s="207" t="s">
        <v>615</v>
      </c>
      <c r="AU190" s="207" t="s">
        <v>94</v>
      </c>
      <c r="AY190" s="17" t="s">
        <v>165</v>
      </c>
      <c r="BE190" s="208">
        <f t="shared" si="14"/>
        <v>0</v>
      </c>
      <c r="BF190" s="208">
        <f t="shared" si="15"/>
        <v>12.12</v>
      </c>
      <c r="BG190" s="208">
        <f t="shared" si="16"/>
        <v>0</v>
      </c>
      <c r="BH190" s="208">
        <f t="shared" si="17"/>
        <v>0</v>
      </c>
      <c r="BI190" s="208">
        <f t="shared" si="18"/>
        <v>0</v>
      </c>
      <c r="BJ190" s="17" t="s">
        <v>94</v>
      </c>
      <c r="BK190" s="208">
        <f t="shared" si="19"/>
        <v>12.12</v>
      </c>
      <c r="BL190" s="17" t="s">
        <v>1230</v>
      </c>
      <c r="BM190" s="207" t="s">
        <v>1159</v>
      </c>
    </row>
    <row r="191" spans="1:65" s="2" customFormat="1" ht="24.2" customHeight="1">
      <c r="A191" s="31"/>
      <c r="B191" s="32"/>
      <c r="C191" s="196" t="s">
        <v>500</v>
      </c>
      <c r="D191" s="196" t="s">
        <v>167</v>
      </c>
      <c r="E191" s="197" t="s">
        <v>2637</v>
      </c>
      <c r="F191" s="198" t="s">
        <v>2638</v>
      </c>
      <c r="G191" s="199" t="s">
        <v>289</v>
      </c>
      <c r="H191" s="200">
        <v>3</v>
      </c>
      <c r="I191" s="201">
        <v>9.8000000000000007</v>
      </c>
      <c r="J191" s="201">
        <f t="shared" si="10"/>
        <v>29.4</v>
      </c>
      <c r="K191" s="202"/>
      <c r="L191" s="36"/>
      <c r="M191" s="203" t="s">
        <v>1</v>
      </c>
      <c r="N191" s="204" t="s">
        <v>39</v>
      </c>
      <c r="O191" s="205">
        <v>0</v>
      </c>
      <c r="P191" s="205">
        <f t="shared" si="11"/>
        <v>0</v>
      </c>
      <c r="Q191" s="205">
        <v>0</v>
      </c>
      <c r="R191" s="205">
        <f t="shared" si="12"/>
        <v>0</v>
      </c>
      <c r="S191" s="205">
        <v>0</v>
      </c>
      <c r="T191" s="206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7" t="s">
        <v>530</v>
      </c>
      <c r="AT191" s="207" t="s">
        <v>167</v>
      </c>
      <c r="AU191" s="207" t="s">
        <v>94</v>
      </c>
      <c r="AY191" s="17" t="s">
        <v>165</v>
      </c>
      <c r="BE191" s="208">
        <f t="shared" si="14"/>
        <v>0</v>
      </c>
      <c r="BF191" s="208">
        <f t="shared" si="15"/>
        <v>29.4</v>
      </c>
      <c r="BG191" s="208">
        <f t="shared" si="16"/>
        <v>0</v>
      </c>
      <c r="BH191" s="208">
        <f t="shared" si="17"/>
        <v>0</v>
      </c>
      <c r="BI191" s="208">
        <f t="shared" si="18"/>
        <v>0</v>
      </c>
      <c r="BJ191" s="17" t="s">
        <v>94</v>
      </c>
      <c r="BK191" s="208">
        <f t="shared" si="19"/>
        <v>29.4</v>
      </c>
      <c r="BL191" s="17" t="s">
        <v>530</v>
      </c>
      <c r="BM191" s="207" t="s">
        <v>1169</v>
      </c>
    </row>
    <row r="192" spans="1:65" s="2" customFormat="1" ht="21.75" customHeight="1">
      <c r="A192" s="31"/>
      <c r="B192" s="32"/>
      <c r="C192" s="243" t="s">
        <v>507</v>
      </c>
      <c r="D192" s="243" t="s">
        <v>615</v>
      </c>
      <c r="E192" s="244" t="s">
        <v>2639</v>
      </c>
      <c r="F192" s="245" t="s">
        <v>2640</v>
      </c>
      <c r="G192" s="246" t="s">
        <v>289</v>
      </c>
      <c r="H192" s="247">
        <v>3</v>
      </c>
      <c r="I192" s="248">
        <v>27.11</v>
      </c>
      <c r="J192" s="248">
        <f t="shared" si="10"/>
        <v>81.33</v>
      </c>
      <c r="K192" s="249"/>
      <c r="L192" s="250"/>
      <c r="M192" s="251" t="s">
        <v>1</v>
      </c>
      <c r="N192" s="252" t="s">
        <v>39</v>
      </c>
      <c r="O192" s="205">
        <v>0</v>
      </c>
      <c r="P192" s="205">
        <f t="shared" si="11"/>
        <v>0</v>
      </c>
      <c r="Q192" s="205">
        <v>0</v>
      </c>
      <c r="R192" s="205">
        <f t="shared" si="12"/>
        <v>0</v>
      </c>
      <c r="S192" s="205">
        <v>0</v>
      </c>
      <c r="T192" s="206">
        <f t="shared" si="1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7" t="s">
        <v>1230</v>
      </c>
      <c r="AT192" s="207" t="s">
        <v>615</v>
      </c>
      <c r="AU192" s="207" t="s">
        <v>94</v>
      </c>
      <c r="AY192" s="17" t="s">
        <v>165</v>
      </c>
      <c r="BE192" s="208">
        <f t="shared" si="14"/>
        <v>0</v>
      </c>
      <c r="BF192" s="208">
        <f t="shared" si="15"/>
        <v>81.33</v>
      </c>
      <c r="BG192" s="208">
        <f t="shared" si="16"/>
        <v>0</v>
      </c>
      <c r="BH192" s="208">
        <f t="shared" si="17"/>
        <v>0</v>
      </c>
      <c r="BI192" s="208">
        <f t="shared" si="18"/>
        <v>0</v>
      </c>
      <c r="BJ192" s="17" t="s">
        <v>94</v>
      </c>
      <c r="BK192" s="208">
        <f t="shared" si="19"/>
        <v>81.33</v>
      </c>
      <c r="BL192" s="17" t="s">
        <v>1230</v>
      </c>
      <c r="BM192" s="207" t="s">
        <v>1177</v>
      </c>
    </row>
    <row r="193" spans="1:65" s="2" customFormat="1" ht="16.5" customHeight="1">
      <c r="A193" s="31"/>
      <c r="B193" s="32"/>
      <c r="C193" s="196" t="s">
        <v>514</v>
      </c>
      <c r="D193" s="196" t="s">
        <v>167</v>
      </c>
      <c r="E193" s="197" t="s">
        <v>72</v>
      </c>
      <c r="F193" s="198" t="s">
        <v>2304</v>
      </c>
      <c r="G193" s="199" t="s">
        <v>631</v>
      </c>
      <c r="H193" s="200">
        <v>54.128999999999998</v>
      </c>
      <c r="I193" s="201">
        <v>5</v>
      </c>
      <c r="J193" s="201">
        <f t="shared" si="10"/>
        <v>270.64999999999998</v>
      </c>
      <c r="K193" s="202"/>
      <c r="L193" s="36"/>
      <c r="M193" s="203" t="s">
        <v>1</v>
      </c>
      <c r="N193" s="204" t="s">
        <v>39</v>
      </c>
      <c r="O193" s="205">
        <v>0</v>
      </c>
      <c r="P193" s="205">
        <f t="shared" si="11"/>
        <v>0</v>
      </c>
      <c r="Q193" s="205">
        <v>0</v>
      </c>
      <c r="R193" s="205">
        <f t="shared" si="12"/>
        <v>0</v>
      </c>
      <c r="S193" s="205">
        <v>0</v>
      </c>
      <c r="T193" s="206">
        <f t="shared" si="1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7" t="s">
        <v>530</v>
      </c>
      <c r="AT193" s="207" t="s">
        <v>167</v>
      </c>
      <c r="AU193" s="207" t="s">
        <v>94</v>
      </c>
      <c r="AY193" s="17" t="s">
        <v>165</v>
      </c>
      <c r="BE193" s="208">
        <f t="shared" si="14"/>
        <v>0</v>
      </c>
      <c r="BF193" s="208">
        <f t="shared" si="15"/>
        <v>270.64999999999998</v>
      </c>
      <c r="BG193" s="208">
        <f t="shared" si="16"/>
        <v>0</v>
      </c>
      <c r="BH193" s="208">
        <f t="shared" si="17"/>
        <v>0</v>
      </c>
      <c r="BI193" s="208">
        <f t="shared" si="18"/>
        <v>0</v>
      </c>
      <c r="BJ193" s="17" t="s">
        <v>94</v>
      </c>
      <c r="BK193" s="208">
        <f t="shared" si="19"/>
        <v>270.64999999999998</v>
      </c>
      <c r="BL193" s="17" t="s">
        <v>530</v>
      </c>
      <c r="BM193" s="207" t="s">
        <v>1186</v>
      </c>
    </row>
    <row r="194" spans="1:65" s="2" customFormat="1" ht="16.5" customHeight="1">
      <c r="A194" s="31"/>
      <c r="B194" s="32"/>
      <c r="C194" s="196" t="s">
        <v>518</v>
      </c>
      <c r="D194" s="196" t="s">
        <v>167</v>
      </c>
      <c r="E194" s="197" t="s">
        <v>2309</v>
      </c>
      <c r="F194" s="198" t="s">
        <v>2310</v>
      </c>
      <c r="G194" s="199" t="s">
        <v>631</v>
      </c>
      <c r="H194" s="200">
        <v>26.077000000000002</v>
      </c>
      <c r="I194" s="201">
        <v>3</v>
      </c>
      <c r="J194" s="201">
        <f t="shared" si="10"/>
        <v>78.23</v>
      </c>
      <c r="K194" s="202"/>
      <c r="L194" s="36"/>
      <c r="M194" s="203" t="s">
        <v>1</v>
      </c>
      <c r="N194" s="204" t="s">
        <v>39</v>
      </c>
      <c r="O194" s="205">
        <v>0</v>
      </c>
      <c r="P194" s="205">
        <f t="shared" si="11"/>
        <v>0</v>
      </c>
      <c r="Q194" s="205">
        <v>0</v>
      </c>
      <c r="R194" s="205">
        <f t="shared" si="12"/>
        <v>0</v>
      </c>
      <c r="S194" s="205">
        <v>0</v>
      </c>
      <c r="T194" s="206">
        <f t="shared" si="1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7" t="s">
        <v>530</v>
      </c>
      <c r="AT194" s="207" t="s">
        <v>167</v>
      </c>
      <c r="AU194" s="207" t="s">
        <v>94</v>
      </c>
      <c r="AY194" s="17" t="s">
        <v>165</v>
      </c>
      <c r="BE194" s="208">
        <f t="shared" si="14"/>
        <v>0</v>
      </c>
      <c r="BF194" s="208">
        <f t="shared" si="15"/>
        <v>78.23</v>
      </c>
      <c r="BG194" s="208">
        <f t="shared" si="16"/>
        <v>0</v>
      </c>
      <c r="BH194" s="208">
        <f t="shared" si="17"/>
        <v>0</v>
      </c>
      <c r="BI194" s="208">
        <f t="shared" si="18"/>
        <v>0</v>
      </c>
      <c r="BJ194" s="17" t="s">
        <v>94</v>
      </c>
      <c r="BK194" s="208">
        <f t="shared" si="19"/>
        <v>78.23</v>
      </c>
      <c r="BL194" s="17" t="s">
        <v>530</v>
      </c>
      <c r="BM194" s="207" t="s">
        <v>1196</v>
      </c>
    </row>
    <row r="195" spans="1:65" s="2" customFormat="1" ht="16.5" customHeight="1">
      <c r="A195" s="31"/>
      <c r="B195" s="32"/>
      <c r="C195" s="196" t="s">
        <v>522</v>
      </c>
      <c r="D195" s="196" t="s">
        <v>167</v>
      </c>
      <c r="E195" s="197" t="s">
        <v>2312</v>
      </c>
      <c r="F195" s="198" t="s">
        <v>2313</v>
      </c>
      <c r="G195" s="199" t="s">
        <v>631</v>
      </c>
      <c r="H195" s="200">
        <v>54.128999999999998</v>
      </c>
      <c r="I195" s="201">
        <v>1</v>
      </c>
      <c r="J195" s="201">
        <f t="shared" si="10"/>
        <v>54.13</v>
      </c>
      <c r="K195" s="202"/>
      <c r="L195" s="36"/>
      <c r="M195" s="203" t="s">
        <v>1</v>
      </c>
      <c r="N195" s="204" t="s">
        <v>39</v>
      </c>
      <c r="O195" s="205">
        <v>0</v>
      </c>
      <c r="P195" s="205">
        <f t="shared" si="11"/>
        <v>0</v>
      </c>
      <c r="Q195" s="205">
        <v>0</v>
      </c>
      <c r="R195" s="205">
        <f t="shared" si="12"/>
        <v>0</v>
      </c>
      <c r="S195" s="205">
        <v>0</v>
      </c>
      <c r="T195" s="206">
        <f t="shared" si="1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7" t="s">
        <v>530</v>
      </c>
      <c r="AT195" s="207" t="s">
        <v>167</v>
      </c>
      <c r="AU195" s="207" t="s">
        <v>94</v>
      </c>
      <c r="AY195" s="17" t="s">
        <v>165</v>
      </c>
      <c r="BE195" s="208">
        <f t="shared" si="14"/>
        <v>0</v>
      </c>
      <c r="BF195" s="208">
        <f t="shared" si="15"/>
        <v>54.13</v>
      </c>
      <c r="BG195" s="208">
        <f t="shared" si="16"/>
        <v>0</v>
      </c>
      <c r="BH195" s="208">
        <f t="shared" si="17"/>
        <v>0</v>
      </c>
      <c r="BI195" s="208">
        <f t="shared" si="18"/>
        <v>0</v>
      </c>
      <c r="BJ195" s="17" t="s">
        <v>94</v>
      </c>
      <c r="BK195" s="208">
        <f t="shared" si="19"/>
        <v>54.13</v>
      </c>
      <c r="BL195" s="17" t="s">
        <v>530</v>
      </c>
      <c r="BM195" s="207" t="s">
        <v>1206</v>
      </c>
    </row>
    <row r="196" spans="1:65" s="12" customFormat="1" ht="22.9" customHeight="1">
      <c r="B196" s="181"/>
      <c r="C196" s="182"/>
      <c r="D196" s="183" t="s">
        <v>72</v>
      </c>
      <c r="E196" s="194" t="s">
        <v>2641</v>
      </c>
      <c r="F196" s="194" t="s">
        <v>2642</v>
      </c>
      <c r="G196" s="182"/>
      <c r="H196" s="182"/>
      <c r="I196" s="182"/>
      <c r="J196" s="195">
        <f>BK196</f>
        <v>1661.17</v>
      </c>
      <c r="K196" s="182"/>
      <c r="L196" s="186"/>
      <c r="M196" s="187"/>
      <c r="N196" s="188"/>
      <c r="O196" s="188"/>
      <c r="P196" s="189">
        <f>SUM(P197:P201)</f>
        <v>0</v>
      </c>
      <c r="Q196" s="188"/>
      <c r="R196" s="189">
        <f>SUM(R197:R201)</f>
        <v>0</v>
      </c>
      <c r="S196" s="188"/>
      <c r="T196" s="190">
        <f>SUM(T197:T201)</f>
        <v>0</v>
      </c>
      <c r="AR196" s="191" t="s">
        <v>180</v>
      </c>
      <c r="AT196" s="192" t="s">
        <v>72</v>
      </c>
      <c r="AU196" s="192" t="s">
        <v>81</v>
      </c>
      <c r="AY196" s="191" t="s">
        <v>165</v>
      </c>
      <c r="BK196" s="193">
        <f>SUM(BK197:BK201)</f>
        <v>1661.17</v>
      </c>
    </row>
    <row r="197" spans="1:65" s="2" customFormat="1" ht="24.2" customHeight="1">
      <c r="A197" s="31"/>
      <c r="B197" s="32"/>
      <c r="C197" s="196" t="s">
        <v>526</v>
      </c>
      <c r="D197" s="196" t="s">
        <v>167</v>
      </c>
      <c r="E197" s="197" t="s">
        <v>2643</v>
      </c>
      <c r="F197" s="198" t="s">
        <v>2644</v>
      </c>
      <c r="G197" s="199" t="s">
        <v>220</v>
      </c>
      <c r="H197" s="200">
        <v>134</v>
      </c>
      <c r="I197" s="201">
        <v>7.14</v>
      </c>
      <c r="J197" s="201">
        <f>ROUND(I197*H197,2)</f>
        <v>956.76</v>
      </c>
      <c r="K197" s="202"/>
      <c r="L197" s="36"/>
      <c r="M197" s="203" t="s">
        <v>1</v>
      </c>
      <c r="N197" s="204" t="s">
        <v>39</v>
      </c>
      <c r="O197" s="205">
        <v>0</v>
      </c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7" t="s">
        <v>530</v>
      </c>
      <c r="AT197" s="207" t="s">
        <v>167</v>
      </c>
      <c r="AU197" s="207" t="s">
        <v>94</v>
      </c>
      <c r="AY197" s="17" t="s">
        <v>165</v>
      </c>
      <c r="BE197" s="208">
        <f>IF(N197="základná",J197,0)</f>
        <v>0</v>
      </c>
      <c r="BF197" s="208">
        <f>IF(N197="znížená",J197,0)</f>
        <v>956.76</v>
      </c>
      <c r="BG197" s="208">
        <f>IF(N197="zákl. prenesená",J197,0)</f>
        <v>0</v>
      </c>
      <c r="BH197" s="208">
        <f>IF(N197="zníž. prenesená",J197,0)</f>
        <v>0</v>
      </c>
      <c r="BI197" s="208">
        <f>IF(N197="nulová",J197,0)</f>
        <v>0</v>
      </c>
      <c r="BJ197" s="17" t="s">
        <v>94</v>
      </c>
      <c r="BK197" s="208">
        <f>ROUND(I197*H197,2)</f>
        <v>956.76</v>
      </c>
      <c r="BL197" s="17" t="s">
        <v>530</v>
      </c>
      <c r="BM197" s="207" t="s">
        <v>1216</v>
      </c>
    </row>
    <row r="198" spans="1:65" s="2" customFormat="1" ht="24.2" customHeight="1">
      <c r="A198" s="31"/>
      <c r="B198" s="32"/>
      <c r="C198" s="196" t="s">
        <v>530</v>
      </c>
      <c r="D198" s="196" t="s">
        <v>167</v>
      </c>
      <c r="E198" s="197" t="s">
        <v>2645</v>
      </c>
      <c r="F198" s="198" t="s">
        <v>2646</v>
      </c>
      <c r="G198" s="199" t="s">
        <v>183</v>
      </c>
      <c r="H198" s="200">
        <v>37.520000000000003</v>
      </c>
      <c r="I198" s="201">
        <v>0.3</v>
      </c>
      <c r="J198" s="201">
        <f>ROUND(I198*H198,2)</f>
        <v>11.26</v>
      </c>
      <c r="K198" s="202"/>
      <c r="L198" s="36"/>
      <c r="M198" s="203" t="s">
        <v>1</v>
      </c>
      <c r="N198" s="204" t="s">
        <v>39</v>
      </c>
      <c r="O198" s="205">
        <v>0</v>
      </c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7" t="s">
        <v>530</v>
      </c>
      <c r="AT198" s="207" t="s">
        <v>167</v>
      </c>
      <c r="AU198" s="207" t="s">
        <v>94</v>
      </c>
      <c r="AY198" s="17" t="s">
        <v>165</v>
      </c>
      <c r="BE198" s="208">
        <f>IF(N198="základná",J198,0)</f>
        <v>0</v>
      </c>
      <c r="BF198" s="208">
        <f>IF(N198="znížená",J198,0)</f>
        <v>11.26</v>
      </c>
      <c r="BG198" s="208">
        <f>IF(N198="zákl. prenesená",J198,0)</f>
        <v>0</v>
      </c>
      <c r="BH198" s="208">
        <f>IF(N198="zníž. prenesená",J198,0)</f>
        <v>0</v>
      </c>
      <c r="BI198" s="208">
        <f>IF(N198="nulová",J198,0)</f>
        <v>0</v>
      </c>
      <c r="BJ198" s="17" t="s">
        <v>94</v>
      </c>
      <c r="BK198" s="208">
        <f>ROUND(I198*H198,2)</f>
        <v>11.26</v>
      </c>
      <c r="BL198" s="17" t="s">
        <v>530</v>
      </c>
      <c r="BM198" s="207" t="s">
        <v>1230</v>
      </c>
    </row>
    <row r="199" spans="1:65" s="2" customFormat="1" ht="33" customHeight="1">
      <c r="A199" s="31"/>
      <c r="B199" s="32"/>
      <c r="C199" s="196" t="s">
        <v>534</v>
      </c>
      <c r="D199" s="196" t="s">
        <v>167</v>
      </c>
      <c r="E199" s="197" t="s">
        <v>2647</v>
      </c>
      <c r="F199" s="198" t="s">
        <v>2648</v>
      </c>
      <c r="G199" s="199" t="s">
        <v>220</v>
      </c>
      <c r="H199" s="200">
        <v>134</v>
      </c>
      <c r="I199" s="201">
        <v>2.69</v>
      </c>
      <c r="J199" s="201">
        <f>ROUND(I199*H199,2)</f>
        <v>360.46</v>
      </c>
      <c r="K199" s="202"/>
      <c r="L199" s="36"/>
      <c r="M199" s="203" t="s">
        <v>1</v>
      </c>
      <c r="N199" s="204" t="s">
        <v>39</v>
      </c>
      <c r="O199" s="205">
        <v>0</v>
      </c>
      <c r="P199" s="205">
        <f>O199*H199</f>
        <v>0</v>
      </c>
      <c r="Q199" s="205">
        <v>0</v>
      </c>
      <c r="R199" s="205">
        <f>Q199*H199</f>
        <v>0</v>
      </c>
      <c r="S199" s="205">
        <v>0</v>
      </c>
      <c r="T199" s="206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7" t="s">
        <v>530</v>
      </c>
      <c r="AT199" s="207" t="s">
        <v>167</v>
      </c>
      <c r="AU199" s="207" t="s">
        <v>94</v>
      </c>
      <c r="AY199" s="17" t="s">
        <v>165</v>
      </c>
      <c r="BE199" s="208">
        <f>IF(N199="základná",J199,0)</f>
        <v>0</v>
      </c>
      <c r="BF199" s="208">
        <f>IF(N199="znížená",J199,0)</f>
        <v>360.46</v>
      </c>
      <c r="BG199" s="208">
        <f>IF(N199="zákl. prenesená",J199,0)</f>
        <v>0</v>
      </c>
      <c r="BH199" s="208">
        <f>IF(N199="zníž. prenesená",J199,0)</f>
        <v>0</v>
      </c>
      <c r="BI199" s="208">
        <f>IF(N199="nulová",J199,0)</f>
        <v>0</v>
      </c>
      <c r="BJ199" s="17" t="s">
        <v>94</v>
      </c>
      <c r="BK199" s="208">
        <f>ROUND(I199*H199,2)</f>
        <v>360.46</v>
      </c>
      <c r="BL199" s="17" t="s">
        <v>530</v>
      </c>
      <c r="BM199" s="207" t="s">
        <v>1243</v>
      </c>
    </row>
    <row r="200" spans="1:65" s="2" customFormat="1" ht="33" customHeight="1">
      <c r="A200" s="31"/>
      <c r="B200" s="32"/>
      <c r="C200" s="196" t="s">
        <v>539</v>
      </c>
      <c r="D200" s="196" t="s">
        <v>167</v>
      </c>
      <c r="E200" s="197" t="s">
        <v>2649</v>
      </c>
      <c r="F200" s="198" t="s">
        <v>2650</v>
      </c>
      <c r="G200" s="199" t="s">
        <v>170</v>
      </c>
      <c r="H200" s="200">
        <v>134</v>
      </c>
      <c r="I200" s="201">
        <v>2.36</v>
      </c>
      <c r="J200" s="201">
        <f>ROUND(I200*H200,2)</f>
        <v>316.24</v>
      </c>
      <c r="K200" s="202"/>
      <c r="L200" s="36"/>
      <c r="M200" s="203" t="s">
        <v>1</v>
      </c>
      <c r="N200" s="204" t="s">
        <v>39</v>
      </c>
      <c r="O200" s="205">
        <v>0</v>
      </c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7" t="s">
        <v>530</v>
      </c>
      <c r="AT200" s="207" t="s">
        <v>167</v>
      </c>
      <c r="AU200" s="207" t="s">
        <v>94</v>
      </c>
      <c r="AY200" s="17" t="s">
        <v>165</v>
      </c>
      <c r="BE200" s="208">
        <f>IF(N200="základná",J200,0)</f>
        <v>0</v>
      </c>
      <c r="BF200" s="208">
        <f>IF(N200="znížená",J200,0)</f>
        <v>316.24</v>
      </c>
      <c r="BG200" s="208">
        <f>IF(N200="zákl. prenesená",J200,0)</f>
        <v>0</v>
      </c>
      <c r="BH200" s="208">
        <f>IF(N200="zníž. prenesená",J200,0)</f>
        <v>0</v>
      </c>
      <c r="BI200" s="208">
        <f>IF(N200="nulová",J200,0)</f>
        <v>0</v>
      </c>
      <c r="BJ200" s="17" t="s">
        <v>94</v>
      </c>
      <c r="BK200" s="208">
        <f>ROUND(I200*H200,2)</f>
        <v>316.24</v>
      </c>
      <c r="BL200" s="17" t="s">
        <v>530</v>
      </c>
      <c r="BM200" s="207" t="s">
        <v>1253</v>
      </c>
    </row>
    <row r="201" spans="1:65" s="2" customFormat="1" ht="16.5" customHeight="1">
      <c r="A201" s="31"/>
      <c r="B201" s="32"/>
      <c r="C201" s="196" t="s">
        <v>543</v>
      </c>
      <c r="D201" s="196" t="s">
        <v>167</v>
      </c>
      <c r="E201" s="197" t="s">
        <v>2312</v>
      </c>
      <c r="F201" s="198" t="s">
        <v>2313</v>
      </c>
      <c r="G201" s="199" t="s">
        <v>631</v>
      </c>
      <c r="H201" s="200">
        <v>16.446999999999999</v>
      </c>
      <c r="I201" s="201">
        <v>1</v>
      </c>
      <c r="J201" s="201">
        <f>ROUND(I201*H201,2)</f>
        <v>16.45</v>
      </c>
      <c r="K201" s="202"/>
      <c r="L201" s="36"/>
      <c r="M201" s="203" t="s">
        <v>1</v>
      </c>
      <c r="N201" s="204" t="s">
        <v>39</v>
      </c>
      <c r="O201" s="205">
        <v>0</v>
      </c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7" t="s">
        <v>530</v>
      </c>
      <c r="AT201" s="207" t="s">
        <v>167</v>
      </c>
      <c r="AU201" s="207" t="s">
        <v>94</v>
      </c>
      <c r="AY201" s="17" t="s">
        <v>165</v>
      </c>
      <c r="BE201" s="208">
        <f>IF(N201="základná",J201,0)</f>
        <v>0</v>
      </c>
      <c r="BF201" s="208">
        <f>IF(N201="znížená",J201,0)</f>
        <v>16.45</v>
      </c>
      <c r="BG201" s="208">
        <f>IF(N201="zákl. prenesená",J201,0)</f>
        <v>0</v>
      </c>
      <c r="BH201" s="208">
        <f>IF(N201="zníž. prenesená",J201,0)</f>
        <v>0</v>
      </c>
      <c r="BI201" s="208">
        <f>IF(N201="nulová",J201,0)</f>
        <v>0</v>
      </c>
      <c r="BJ201" s="17" t="s">
        <v>94</v>
      </c>
      <c r="BK201" s="208">
        <f>ROUND(I201*H201,2)</f>
        <v>16.45</v>
      </c>
      <c r="BL201" s="17" t="s">
        <v>530</v>
      </c>
      <c r="BM201" s="207" t="s">
        <v>1262</v>
      </c>
    </row>
    <row r="202" spans="1:65" s="12" customFormat="1" ht="25.9" customHeight="1">
      <c r="B202" s="181"/>
      <c r="C202" s="182"/>
      <c r="D202" s="183" t="s">
        <v>72</v>
      </c>
      <c r="E202" s="184" t="s">
        <v>2315</v>
      </c>
      <c r="F202" s="184" t="s">
        <v>2316</v>
      </c>
      <c r="G202" s="182"/>
      <c r="H202" s="182"/>
      <c r="I202" s="182"/>
      <c r="J202" s="185">
        <f>BK202</f>
        <v>1849.2</v>
      </c>
      <c r="K202" s="182"/>
      <c r="L202" s="186"/>
      <c r="M202" s="187"/>
      <c r="N202" s="188"/>
      <c r="O202" s="188"/>
      <c r="P202" s="189">
        <f>SUM(P203:P208)</f>
        <v>0</v>
      </c>
      <c r="Q202" s="188"/>
      <c r="R202" s="189">
        <f>SUM(R203:R208)</f>
        <v>0</v>
      </c>
      <c r="S202" s="188"/>
      <c r="T202" s="190">
        <f>SUM(T203:T208)</f>
        <v>0</v>
      </c>
      <c r="AR202" s="191" t="s">
        <v>171</v>
      </c>
      <c r="AT202" s="192" t="s">
        <v>72</v>
      </c>
      <c r="AU202" s="192" t="s">
        <v>73</v>
      </c>
      <c r="AY202" s="191" t="s">
        <v>165</v>
      </c>
      <c r="BK202" s="193">
        <f>SUM(BK203:BK208)</f>
        <v>1849.2</v>
      </c>
    </row>
    <row r="203" spans="1:65" s="2" customFormat="1" ht="16.5" customHeight="1">
      <c r="A203" s="31"/>
      <c r="B203" s="32"/>
      <c r="C203" s="196" t="s">
        <v>549</v>
      </c>
      <c r="D203" s="196" t="s">
        <v>167</v>
      </c>
      <c r="E203" s="197" t="s">
        <v>2321</v>
      </c>
      <c r="F203" s="198" t="s">
        <v>2651</v>
      </c>
      <c r="G203" s="199" t="s">
        <v>289</v>
      </c>
      <c r="H203" s="200">
        <v>1</v>
      </c>
      <c r="I203" s="201">
        <v>400</v>
      </c>
      <c r="J203" s="201">
        <f t="shared" ref="J203:J208" si="20">ROUND(I203*H203,2)</f>
        <v>400</v>
      </c>
      <c r="K203" s="202"/>
      <c r="L203" s="36"/>
      <c r="M203" s="203" t="s">
        <v>1</v>
      </c>
      <c r="N203" s="204" t="s">
        <v>39</v>
      </c>
      <c r="O203" s="205">
        <v>0</v>
      </c>
      <c r="P203" s="205">
        <f t="shared" ref="P203:P208" si="21">O203*H203</f>
        <v>0</v>
      </c>
      <c r="Q203" s="205">
        <v>0</v>
      </c>
      <c r="R203" s="205">
        <f t="shared" ref="R203:R208" si="22">Q203*H203</f>
        <v>0</v>
      </c>
      <c r="S203" s="205">
        <v>0</v>
      </c>
      <c r="T203" s="206">
        <f t="shared" ref="T203:T208" si="23"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7" t="s">
        <v>632</v>
      </c>
      <c r="AT203" s="207" t="s">
        <v>167</v>
      </c>
      <c r="AU203" s="207" t="s">
        <v>81</v>
      </c>
      <c r="AY203" s="17" t="s">
        <v>165</v>
      </c>
      <c r="BE203" s="208">
        <f t="shared" ref="BE203:BE208" si="24">IF(N203="základná",J203,0)</f>
        <v>0</v>
      </c>
      <c r="BF203" s="208">
        <f t="shared" ref="BF203:BF208" si="25">IF(N203="znížená",J203,0)</f>
        <v>400</v>
      </c>
      <c r="BG203" s="208">
        <f t="shared" ref="BG203:BG208" si="26">IF(N203="zákl. prenesená",J203,0)</f>
        <v>0</v>
      </c>
      <c r="BH203" s="208">
        <f t="shared" ref="BH203:BH208" si="27">IF(N203="zníž. prenesená",J203,0)</f>
        <v>0</v>
      </c>
      <c r="BI203" s="208">
        <f t="shared" ref="BI203:BI208" si="28">IF(N203="nulová",J203,0)</f>
        <v>0</v>
      </c>
      <c r="BJ203" s="17" t="s">
        <v>94</v>
      </c>
      <c r="BK203" s="208">
        <f t="shared" ref="BK203:BK208" si="29">ROUND(I203*H203,2)</f>
        <v>400</v>
      </c>
      <c r="BL203" s="17" t="s">
        <v>632</v>
      </c>
      <c r="BM203" s="207" t="s">
        <v>1271</v>
      </c>
    </row>
    <row r="204" spans="1:65" s="2" customFormat="1" ht="16.5" customHeight="1">
      <c r="A204" s="31"/>
      <c r="B204" s="32"/>
      <c r="C204" s="196" t="s">
        <v>553</v>
      </c>
      <c r="D204" s="196" t="s">
        <v>167</v>
      </c>
      <c r="E204" s="197" t="s">
        <v>2324</v>
      </c>
      <c r="F204" s="198" t="s">
        <v>2325</v>
      </c>
      <c r="G204" s="199" t="s">
        <v>289</v>
      </c>
      <c r="H204" s="200">
        <v>1</v>
      </c>
      <c r="I204" s="201">
        <v>250</v>
      </c>
      <c r="J204" s="201">
        <f t="shared" si="20"/>
        <v>250</v>
      </c>
      <c r="K204" s="202"/>
      <c r="L204" s="36"/>
      <c r="M204" s="203" t="s">
        <v>1</v>
      </c>
      <c r="N204" s="204" t="s">
        <v>39</v>
      </c>
      <c r="O204" s="205">
        <v>0</v>
      </c>
      <c r="P204" s="205">
        <f t="shared" si="21"/>
        <v>0</v>
      </c>
      <c r="Q204" s="205">
        <v>0</v>
      </c>
      <c r="R204" s="205">
        <f t="shared" si="22"/>
        <v>0</v>
      </c>
      <c r="S204" s="205">
        <v>0</v>
      </c>
      <c r="T204" s="206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7" t="s">
        <v>632</v>
      </c>
      <c r="AT204" s="207" t="s">
        <v>167</v>
      </c>
      <c r="AU204" s="207" t="s">
        <v>81</v>
      </c>
      <c r="AY204" s="17" t="s">
        <v>165</v>
      </c>
      <c r="BE204" s="208">
        <f t="shared" si="24"/>
        <v>0</v>
      </c>
      <c r="BF204" s="208">
        <f t="shared" si="25"/>
        <v>250</v>
      </c>
      <c r="BG204" s="208">
        <f t="shared" si="26"/>
        <v>0</v>
      </c>
      <c r="BH204" s="208">
        <f t="shared" si="27"/>
        <v>0</v>
      </c>
      <c r="BI204" s="208">
        <f t="shared" si="28"/>
        <v>0</v>
      </c>
      <c r="BJ204" s="17" t="s">
        <v>94</v>
      </c>
      <c r="BK204" s="208">
        <f t="shared" si="29"/>
        <v>250</v>
      </c>
      <c r="BL204" s="17" t="s">
        <v>632</v>
      </c>
      <c r="BM204" s="207" t="s">
        <v>1282</v>
      </c>
    </row>
    <row r="205" spans="1:65" s="2" customFormat="1" ht="21.75" customHeight="1">
      <c r="A205" s="31"/>
      <c r="B205" s="32"/>
      <c r="C205" s="196" t="s">
        <v>558</v>
      </c>
      <c r="D205" s="196" t="s">
        <v>167</v>
      </c>
      <c r="E205" s="197" t="s">
        <v>2398</v>
      </c>
      <c r="F205" s="198" t="s">
        <v>2652</v>
      </c>
      <c r="G205" s="199" t="s">
        <v>2319</v>
      </c>
      <c r="H205" s="200">
        <v>8</v>
      </c>
      <c r="I205" s="201">
        <v>19.95</v>
      </c>
      <c r="J205" s="201">
        <f t="shared" si="20"/>
        <v>159.6</v>
      </c>
      <c r="K205" s="202"/>
      <c r="L205" s="36"/>
      <c r="M205" s="203" t="s">
        <v>1</v>
      </c>
      <c r="N205" s="204" t="s">
        <v>39</v>
      </c>
      <c r="O205" s="205">
        <v>0</v>
      </c>
      <c r="P205" s="205">
        <f t="shared" si="21"/>
        <v>0</v>
      </c>
      <c r="Q205" s="205">
        <v>0</v>
      </c>
      <c r="R205" s="205">
        <f t="shared" si="22"/>
        <v>0</v>
      </c>
      <c r="S205" s="205">
        <v>0</v>
      </c>
      <c r="T205" s="206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7" t="s">
        <v>632</v>
      </c>
      <c r="AT205" s="207" t="s">
        <v>167</v>
      </c>
      <c r="AU205" s="207" t="s">
        <v>81</v>
      </c>
      <c r="AY205" s="17" t="s">
        <v>165</v>
      </c>
      <c r="BE205" s="208">
        <f t="shared" si="24"/>
        <v>0</v>
      </c>
      <c r="BF205" s="208">
        <f t="shared" si="25"/>
        <v>159.6</v>
      </c>
      <c r="BG205" s="208">
        <f t="shared" si="26"/>
        <v>0</v>
      </c>
      <c r="BH205" s="208">
        <f t="shared" si="27"/>
        <v>0</v>
      </c>
      <c r="BI205" s="208">
        <f t="shared" si="28"/>
        <v>0</v>
      </c>
      <c r="BJ205" s="17" t="s">
        <v>94</v>
      </c>
      <c r="BK205" s="208">
        <f t="shared" si="29"/>
        <v>159.6</v>
      </c>
      <c r="BL205" s="17" t="s">
        <v>632</v>
      </c>
      <c r="BM205" s="207" t="s">
        <v>1292</v>
      </c>
    </row>
    <row r="206" spans="1:65" s="2" customFormat="1" ht="37.9" customHeight="1">
      <c r="A206" s="31"/>
      <c r="B206" s="32"/>
      <c r="C206" s="196" t="s">
        <v>562</v>
      </c>
      <c r="D206" s="196" t="s">
        <v>167</v>
      </c>
      <c r="E206" s="197" t="s">
        <v>2327</v>
      </c>
      <c r="F206" s="198" t="s">
        <v>2328</v>
      </c>
      <c r="G206" s="199" t="s">
        <v>2319</v>
      </c>
      <c r="H206" s="200">
        <v>8</v>
      </c>
      <c r="I206" s="201">
        <v>19.95</v>
      </c>
      <c r="J206" s="201">
        <f t="shared" si="20"/>
        <v>159.6</v>
      </c>
      <c r="K206" s="202"/>
      <c r="L206" s="36"/>
      <c r="M206" s="203" t="s">
        <v>1</v>
      </c>
      <c r="N206" s="204" t="s">
        <v>39</v>
      </c>
      <c r="O206" s="205">
        <v>0</v>
      </c>
      <c r="P206" s="205">
        <f t="shared" si="21"/>
        <v>0</v>
      </c>
      <c r="Q206" s="205">
        <v>0</v>
      </c>
      <c r="R206" s="205">
        <f t="shared" si="22"/>
        <v>0</v>
      </c>
      <c r="S206" s="205">
        <v>0</v>
      </c>
      <c r="T206" s="206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7" t="s">
        <v>632</v>
      </c>
      <c r="AT206" s="207" t="s">
        <v>167</v>
      </c>
      <c r="AU206" s="207" t="s">
        <v>81</v>
      </c>
      <c r="AY206" s="17" t="s">
        <v>165</v>
      </c>
      <c r="BE206" s="208">
        <f t="shared" si="24"/>
        <v>0</v>
      </c>
      <c r="BF206" s="208">
        <f t="shared" si="25"/>
        <v>159.6</v>
      </c>
      <c r="BG206" s="208">
        <f t="shared" si="26"/>
        <v>0</v>
      </c>
      <c r="BH206" s="208">
        <f t="shared" si="27"/>
        <v>0</v>
      </c>
      <c r="BI206" s="208">
        <f t="shared" si="28"/>
        <v>0</v>
      </c>
      <c r="BJ206" s="17" t="s">
        <v>94</v>
      </c>
      <c r="BK206" s="208">
        <f t="shared" si="29"/>
        <v>159.6</v>
      </c>
      <c r="BL206" s="17" t="s">
        <v>632</v>
      </c>
      <c r="BM206" s="207" t="s">
        <v>1302</v>
      </c>
    </row>
    <row r="207" spans="1:65" s="2" customFormat="1" ht="16.5" customHeight="1">
      <c r="A207" s="31"/>
      <c r="B207" s="32"/>
      <c r="C207" s="196" t="s">
        <v>577</v>
      </c>
      <c r="D207" s="196" t="s">
        <v>167</v>
      </c>
      <c r="E207" s="197" t="s">
        <v>2333</v>
      </c>
      <c r="F207" s="198" t="s">
        <v>2334</v>
      </c>
      <c r="G207" s="199" t="s">
        <v>289</v>
      </c>
      <c r="H207" s="200">
        <v>1</v>
      </c>
      <c r="I207" s="201">
        <v>400</v>
      </c>
      <c r="J207" s="201">
        <f t="shared" si="20"/>
        <v>400</v>
      </c>
      <c r="K207" s="202"/>
      <c r="L207" s="36"/>
      <c r="M207" s="203" t="s">
        <v>1</v>
      </c>
      <c r="N207" s="204" t="s">
        <v>39</v>
      </c>
      <c r="O207" s="205">
        <v>0</v>
      </c>
      <c r="P207" s="205">
        <f t="shared" si="21"/>
        <v>0</v>
      </c>
      <c r="Q207" s="205">
        <v>0</v>
      </c>
      <c r="R207" s="205">
        <f t="shared" si="22"/>
        <v>0</v>
      </c>
      <c r="S207" s="205">
        <v>0</v>
      </c>
      <c r="T207" s="206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7" t="s">
        <v>632</v>
      </c>
      <c r="AT207" s="207" t="s">
        <v>167</v>
      </c>
      <c r="AU207" s="207" t="s">
        <v>81</v>
      </c>
      <c r="AY207" s="17" t="s">
        <v>165</v>
      </c>
      <c r="BE207" s="208">
        <f t="shared" si="24"/>
        <v>0</v>
      </c>
      <c r="BF207" s="208">
        <f t="shared" si="25"/>
        <v>400</v>
      </c>
      <c r="BG207" s="208">
        <f t="shared" si="26"/>
        <v>0</v>
      </c>
      <c r="BH207" s="208">
        <f t="shared" si="27"/>
        <v>0</v>
      </c>
      <c r="BI207" s="208">
        <f t="shared" si="28"/>
        <v>0</v>
      </c>
      <c r="BJ207" s="17" t="s">
        <v>94</v>
      </c>
      <c r="BK207" s="208">
        <f t="shared" si="29"/>
        <v>400</v>
      </c>
      <c r="BL207" s="17" t="s">
        <v>632</v>
      </c>
      <c r="BM207" s="207" t="s">
        <v>1312</v>
      </c>
    </row>
    <row r="208" spans="1:65" s="2" customFormat="1" ht="16.5" customHeight="1">
      <c r="A208" s="31"/>
      <c r="B208" s="32"/>
      <c r="C208" s="196" t="s">
        <v>583</v>
      </c>
      <c r="D208" s="196" t="s">
        <v>167</v>
      </c>
      <c r="E208" s="197" t="s">
        <v>2514</v>
      </c>
      <c r="F208" s="198" t="s">
        <v>2515</v>
      </c>
      <c r="G208" s="199" t="s">
        <v>2319</v>
      </c>
      <c r="H208" s="200">
        <v>8</v>
      </c>
      <c r="I208" s="201">
        <v>60</v>
      </c>
      <c r="J208" s="201">
        <f t="shared" si="20"/>
        <v>480</v>
      </c>
      <c r="K208" s="202"/>
      <c r="L208" s="36"/>
      <c r="M208" s="203" t="s">
        <v>1</v>
      </c>
      <c r="N208" s="204" t="s">
        <v>39</v>
      </c>
      <c r="O208" s="205">
        <v>0</v>
      </c>
      <c r="P208" s="205">
        <f t="shared" si="21"/>
        <v>0</v>
      </c>
      <c r="Q208" s="205">
        <v>0</v>
      </c>
      <c r="R208" s="205">
        <f t="shared" si="22"/>
        <v>0</v>
      </c>
      <c r="S208" s="205">
        <v>0</v>
      </c>
      <c r="T208" s="206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7" t="s">
        <v>632</v>
      </c>
      <c r="AT208" s="207" t="s">
        <v>167</v>
      </c>
      <c r="AU208" s="207" t="s">
        <v>81</v>
      </c>
      <c r="AY208" s="17" t="s">
        <v>165</v>
      </c>
      <c r="BE208" s="208">
        <f t="shared" si="24"/>
        <v>0</v>
      </c>
      <c r="BF208" s="208">
        <f t="shared" si="25"/>
        <v>480</v>
      </c>
      <c r="BG208" s="208">
        <f t="shared" si="26"/>
        <v>0</v>
      </c>
      <c r="BH208" s="208">
        <f t="shared" si="27"/>
        <v>0</v>
      </c>
      <c r="BI208" s="208">
        <f t="shared" si="28"/>
        <v>0</v>
      </c>
      <c r="BJ208" s="17" t="s">
        <v>94</v>
      </c>
      <c r="BK208" s="208">
        <f t="shared" si="29"/>
        <v>480</v>
      </c>
      <c r="BL208" s="17" t="s">
        <v>632</v>
      </c>
      <c r="BM208" s="207" t="s">
        <v>1321</v>
      </c>
    </row>
    <row r="209" spans="1:65" s="12" customFormat="1" ht="25.9" customHeight="1">
      <c r="B209" s="181"/>
      <c r="C209" s="182"/>
      <c r="D209" s="183" t="s">
        <v>72</v>
      </c>
      <c r="E209" s="184" t="s">
        <v>2336</v>
      </c>
      <c r="F209" s="184" t="s">
        <v>2337</v>
      </c>
      <c r="G209" s="182"/>
      <c r="H209" s="182"/>
      <c r="I209" s="182"/>
      <c r="J209" s="185">
        <f>BK209</f>
        <v>0</v>
      </c>
      <c r="K209" s="182"/>
      <c r="L209" s="186"/>
      <c r="M209" s="187"/>
      <c r="N209" s="188"/>
      <c r="O209" s="188"/>
      <c r="P209" s="189">
        <f>SUM(P210:P211)</f>
        <v>0</v>
      </c>
      <c r="Q209" s="188"/>
      <c r="R209" s="189">
        <f>SUM(R210:R211)</f>
        <v>0</v>
      </c>
      <c r="S209" s="188"/>
      <c r="T209" s="190">
        <f>SUM(T210:T211)</f>
        <v>0</v>
      </c>
      <c r="AR209" s="191" t="s">
        <v>171</v>
      </c>
      <c r="AT209" s="192" t="s">
        <v>72</v>
      </c>
      <c r="AU209" s="192" t="s">
        <v>73</v>
      </c>
      <c r="AY209" s="191" t="s">
        <v>165</v>
      </c>
      <c r="BK209" s="193">
        <f>SUM(BK210:BK211)</f>
        <v>0</v>
      </c>
    </row>
    <row r="210" spans="1:65" s="2" customFormat="1" ht="16.5" customHeight="1">
      <c r="A210" s="31"/>
      <c r="B210" s="32"/>
      <c r="C210" s="196" t="s">
        <v>588</v>
      </c>
      <c r="D210" s="196" t="s">
        <v>167</v>
      </c>
      <c r="E210" s="197" t="s">
        <v>1103</v>
      </c>
      <c r="F210" s="198" t="s">
        <v>2338</v>
      </c>
      <c r="G210" s="199" t="s">
        <v>1</v>
      </c>
      <c r="H210" s="200">
        <v>0</v>
      </c>
      <c r="I210" s="201">
        <v>0</v>
      </c>
      <c r="J210" s="201">
        <f>ROUND(I210*H210,2)</f>
        <v>0</v>
      </c>
      <c r="K210" s="202"/>
      <c r="L210" s="36"/>
      <c r="M210" s="203" t="s">
        <v>1</v>
      </c>
      <c r="N210" s="204" t="s">
        <v>39</v>
      </c>
      <c r="O210" s="205">
        <v>0</v>
      </c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7" t="s">
        <v>632</v>
      </c>
      <c r="AT210" s="207" t="s">
        <v>167</v>
      </c>
      <c r="AU210" s="207" t="s">
        <v>81</v>
      </c>
      <c r="AY210" s="17" t="s">
        <v>165</v>
      </c>
      <c r="BE210" s="208">
        <f>IF(N210="základná",J210,0)</f>
        <v>0</v>
      </c>
      <c r="BF210" s="208">
        <f>IF(N210="znížená",J210,0)</f>
        <v>0</v>
      </c>
      <c r="BG210" s="208">
        <f>IF(N210="zákl. prenesená",J210,0)</f>
        <v>0</v>
      </c>
      <c r="BH210" s="208">
        <f>IF(N210="zníž. prenesená",J210,0)</f>
        <v>0</v>
      </c>
      <c r="BI210" s="208">
        <f>IF(N210="nulová",J210,0)</f>
        <v>0</v>
      </c>
      <c r="BJ210" s="17" t="s">
        <v>94</v>
      </c>
      <c r="BK210" s="208">
        <f>ROUND(I210*H210,2)</f>
        <v>0</v>
      </c>
      <c r="BL210" s="17" t="s">
        <v>632</v>
      </c>
      <c r="BM210" s="207" t="s">
        <v>2653</v>
      </c>
    </row>
    <row r="211" spans="1:65" s="2" customFormat="1" ht="126.75">
      <c r="A211" s="31"/>
      <c r="B211" s="32"/>
      <c r="C211" s="33"/>
      <c r="D211" s="211" t="s">
        <v>1103</v>
      </c>
      <c r="E211" s="33"/>
      <c r="F211" s="253" t="s">
        <v>2340</v>
      </c>
      <c r="G211" s="33"/>
      <c r="H211" s="33"/>
      <c r="I211" s="33"/>
      <c r="J211" s="33"/>
      <c r="K211" s="33"/>
      <c r="L211" s="36"/>
      <c r="M211" s="256"/>
      <c r="N211" s="257"/>
      <c r="O211" s="258"/>
      <c r="P211" s="258"/>
      <c r="Q211" s="258"/>
      <c r="R211" s="258"/>
      <c r="S211" s="258"/>
      <c r="T211" s="259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7" t="s">
        <v>1103</v>
      </c>
      <c r="AU211" s="17" t="s">
        <v>81</v>
      </c>
    </row>
    <row r="212" spans="1:65" s="2" customFormat="1" ht="6.95" customHeight="1">
      <c r="A212" s="31"/>
      <c r="B212" s="55"/>
      <c r="C212" s="56"/>
      <c r="D212" s="56"/>
      <c r="E212" s="56"/>
      <c r="F212" s="56"/>
      <c r="G212" s="56"/>
      <c r="H212" s="56"/>
      <c r="I212" s="56"/>
      <c r="J212" s="56"/>
      <c r="K212" s="56"/>
      <c r="L212" s="36"/>
      <c r="M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</row>
  </sheetData>
  <sheetProtection algorithmName="SHA-512" hashValue="m6SKX+brcdVk7S5+7NBQV8nEQOOcfAgFJqEK9VbXpzJ0NVj6GkhxAjAIBukEkXABPnq7toHv87V17hi5Zq3zZg==" saltValue="rWjNLfC14SG+Hl7JRRJbLrG3s3tdhZ1fynEHNiEm9lJMuK/X4MkIH6Cwk/d81ypADCgjgWaaPYmXTRJMQqeZIg==" spinCount="100000" sheet="1" objects="1" scenarios="1" formatColumns="0" formatRows="0" autoFilter="0"/>
  <autoFilter ref="C127:K211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32</vt:i4>
      </vt:variant>
    </vt:vector>
  </HeadingPairs>
  <TitlesOfParts>
    <vt:vector size="48" baseType="lpstr">
      <vt:lpstr>Rekapitulácia stavby</vt:lpstr>
      <vt:lpstr>01 - Búracie práce</vt:lpstr>
      <vt:lpstr>02 - Architektonicko-stav...</vt:lpstr>
      <vt:lpstr>03 - Zdravotechnika</vt:lpstr>
      <vt:lpstr>01 - Svetelná a zásuvková...</vt:lpstr>
      <vt:lpstr>02 - Slaboprúdové rozvody...</vt:lpstr>
      <vt:lpstr>03 - Javisková technológi...</vt:lpstr>
      <vt:lpstr>04 - Fotovoltaika</vt:lpstr>
      <vt:lpstr>05 - Bleskozvod a uzemnenie</vt:lpstr>
      <vt:lpstr>05 - Ústredné vykurovanie</vt:lpstr>
      <vt:lpstr>01 - Kotolňa - časť Meran...</vt:lpstr>
      <vt:lpstr>06 - Plynoinštalácia</vt:lpstr>
      <vt:lpstr>07 - Elektrická požiarna ...</vt:lpstr>
      <vt:lpstr>08 - Hlasová signalizácia...</vt:lpstr>
      <vt:lpstr>09 - Zariadenie na odvod ...</vt:lpstr>
      <vt:lpstr>10 - Vzduchotechnika - re...</vt:lpstr>
      <vt:lpstr>'01 - Búracie práce'!Názvy_tisku</vt:lpstr>
      <vt:lpstr>'01 - Kotolňa - časť Meran...'!Názvy_tisku</vt:lpstr>
      <vt:lpstr>'01 - Svetelná a zásuvková...'!Názvy_tisku</vt:lpstr>
      <vt:lpstr>'02 - Architektonicko-stav...'!Názvy_tisku</vt:lpstr>
      <vt:lpstr>'02 - Slaboprúdové rozvody...'!Názvy_tisku</vt:lpstr>
      <vt:lpstr>'03 - Javisková technológi...'!Názvy_tisku</vt:lpstr>
      <vt:lpstr>'03 - Zdravotechnika'!Názvy_tisku</vt:lpstr>
      <vt:lpstr>'04 - Fotovoltaika'!Názvy_tisku</vt:lpstr>
      <vt:lpstr>'05 - Bleskozvod a uzemnenie'!Názvy_tisku</vt:lpstr>
      <vt:lpstr>'05 - Ústredné vykurovanie'!Názvy_tisku</vt:lpstr>
      <vt:lpstr>'06 - Plynoinštalácia'!Názvy_tisku</vt:lpstr>
      <vt:lpstr>'07 - Elektrická požiarna ...'!Názvy_tisku</vt:lpstr>
      <vt:lpstr>'08 - Hlasová signalizácia...'!Názvy_tisku</vt:lpstr>
      <vt:lpstr>'09 - Zariadenie na odvod ...'!Názvy_tisku</vt:lpstr>
      <vt:lpstr>'10 - Vzduchotechnika - re...'!Názvy_tisku</vt:lpstr>
      <vt:lpstr>'Rekapitulácia stavby'!Názvy_tisku</vt:lpstr>
      <vt:lpstr>'01 - Búracie práce'!Oblast_tisku</vt:lpstr>
      <vt:lpstr>'01 - Kotolňa - časť Meran...'!Oblast_tisku</vt:lpstr>
      <vt:lpstr>'01 - Svetelná a zásuvková...'!Oblast_tisku</vt:lpstr>
      <vt:lpstr>'02 - Architektonicko-stav...'!Oblast_tisku</vt:lpstr>
      <vt:lpstr>'02 - Slaboprúdové rozvody...'!Oblast_tisku</vt:lpstr>
      <vt:lpstr>'03 - Javisková technológi...'!Oblast_tisku</vt:lpstr>
      <vt:lpstr>'03 - Zdravotechnika'!Oblast_tisku</vt:lpstr>
      <vt:lpstr>'04 - Fotovoltaika'!Oblast_tisku</vt:lpstr>
      <vt:lpstr>'05 - Bleskozvod a uzemnenie'!Oblast_tisku</vt:lpstr>
      <vt:lpstr>'05 - Ústredné vykurovanie'!Oblast_tisku</vt:lpstr>
      <vt:lpstr>'06 - Plynoinštalácia'!Oblast_tisku</vt:lpstr>
      <vt:lpstr>'07 - Elektrická požiarna ...'!Oblast_tisku</vt:lpstr>
      <vt:lpstr>'08 - Hlasová signalizácia...'!Oblast_tisku</vt:lpstr>
      <vt:lpstr>'09 - Zariadenie na odvod ...'!Oblast_tisku</vt:lpstr>
      <vt:lpstr>'10 - Vzduchotechnika - re...'!Oblast_tisku</vt:lpstr>
      <vt:lpstr>'Rekapitulácia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PILNIK VLADIMIR</dc:creator>
  <cp:lastModifiedBy>PILNIK VLADIMIR</cp:lastModifiedBy>
  <cp:lastPrinted>2023-04-24T09:39:58Z</cp:lastPrinted>
  <dcterms:created xsi:type="dcterms:W3CDTF">2023-04-24T09:34:31Z</dcterms:created>
  <dcterms:modified xsi:type="dcterms:W3CDTF">2023-04-24T09:40:01Z</dcterms:modified>
</cp:coreProperties>
</file>