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C:\Users\Obec Zvončín\Desktop\rozpočet\"/>
    </mc:Choice>
  </mc:AlternateContent>
  <xr:revisionPtr revIDLastSave="0" documentId="13_ncr:1_{4CA5B105-0958-4E69-BAB6-44E1A20D6CD7}" xr6:coauthVersionLast="47" xr6:coauthVersionMax="47" xr10:uidLastSave="{00000000-0000-0000-0000-000000000000}"/>
  <bookViews>
    <workbookView xWindow="-108" yWindow="-108" windowWidth="23256" windowHeight="12456" xr2:uid="{84C19D3B-1117-4B4D-AEC1-2B52955C93E5}"/>
  </bookViews>
  <sheets>
    <sheet name="Návrh rozpočtu" sheetId="1" r:id="rId1"/>
    <sheet name="Finančné operácie - príjem" sheetId="10" state="hidden" r:id="rId2"/>
    <sheet name="MŠ" sheetId="9" state="hidden" r:id="rId3"/>
    <sheet name="41_111 003" sheetId="7" state="hidden" r:id="rId4"/>
    <sheet name="poplatok za rozvoj" sheetId="5" state="hidden" r:id="rId5"/>
    <sheet name="41_233 001" sheetId="6" state="hidden" r:id="rId6"/>
    <sheet name="obec-vlastné príjmy" sheetId="8" state="hidden" r:id="rId7"/>
    <sheet name="Príjmy návrh 2025 KEO" sheetId="2" state="hidden" r:id="rId8"/>
  </sheets>
  <definedNames>
    <definedName name="_xlnm._FilterDatabase" localSheetId="5" hidden="1">'41_233 001'!$A$1:$WVT$190</definedName>
    <definedName name="_xlnm._FilterDatabase" localSheetId="6" hidden="1">'obec-vlastné príjmy'!$A$1:$M$23</definedName>
    <definedName name="_xlnm._FilterDatabase" localSheetId="7" hidden="1">'Príjmy návrh 2025 KEO'!$A$1:$AA$78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" i="1" l="1"/>
  <c r="E24" i="9" l="1"/>
  <c r="F24" i="9"/>
  <c r="D24" i="9"/>
  <c r="E5" i="9"/>
  <c r="F5" i="9"/>
  <c r="D5" i="9"/>
  <c r="J4" i="8"/>
  <c r="J3" i="8"/>
  <c r="J2" i="8"/>
  <c r="I4" i="8"/>
  <c r="I3" i="8"/>
  <c r="I2" i="8"/>
  <c r="H4" i="8"/>
  <c r="H3" i="8"/>
  <c r="H2" i="8"/>
  <c r="G4" i="8"/>
  <c r="G3" i="8"/>
  <c r="G2" i="8"/>
  <c r="K188" i="6" l="1"/>
  <c r="K190" i="6" s="1"/>
  <c r="I188" i="6"/>
  <c r="I190" i="6" s="1"/>
  <c r="E7" i="1" l="1"/>
  <c r="A1" i="7"/>
  <c r="M8" i="5" l="1"/>
  <c r="M9" i="5"/>
  <c r="M10" i="5"/>
  <c r="M11" i="5"/>
  <c r="M7" i="5"/>
  <c r="J8" i="5"/>
  <c r="J9" i="5"/>
  <c r="J10" i="5"/>
  <c r="J11" i="5"/>
  <c r="J7" i="5"/>
  <c r="K8" i="5"/>
  <c r="K9" i="5"/>
  <c r="K10" i="5"/>
  <c r="K11" i="5"/>
  <c r="K7" i="5"/>
  <c r="H8" i="5"/>
  <c r="H9" i="5"/>
  <c r="H10" i="5"/>
  <c r="H11" i="5"/>
  <c r="H7" i="5"/>
  <c r="E8" i="5"/>
  <c r="E9" i="5"/>
  <c r="E10" i="5"/>
  <c r="E11" i="5"/>
  <c r="E7" i="5"/>
  <c r="G8" i="5"/>
  <c r="G9" i="5"/>
  <c r="G10" i="5"/>
  <c r="G11" i="5"/>
  <c r="G7" i="5"/>
  <c r="B1" i="5"/>
  <c r="M12" i="5" l="1"/>
  <c r="J12" i="5"/>
  <c r="G12" i="5"/>
  <c r="V77" i="2" l="1"/>
  <c r="W77" i="2"/>
  <c r="X77" i="2"/>
  <c r="X72" i="2"/>
  <c r="X67" i="2"/>
  <c r="T72" i="2"/>
  <c r="Y3" i="2"/>
  <c r="Z3" i="2" s="1"/>
  <c r="Y4" i="2"/>
  <c r="Z4" i="2" s="1"/>
  <c r="AA4" i="2" s="1"/>
  <c r="Y5" i="2"/>
  <c r="Z5" i="2" s="1"/>
  <c r="AA5" i="2" s="1"/>
  <c r="Y6" i="2"/>
  <c r="Z6" i="2" s="1"/>
  <c r="AA6" i="2" s="1"/>
  <c r="Y7" i="2"/>
  <c r="Z7" i="2" s="1"/>
  <c r="AA7" i="2" s="1"/>
  <c r="Y8" i="2"/>
  <c r="Z8" i="2" s="1"/>
  <c r="AA8" i="2" s="1"/>
  <c r="Y9" i="2"/>
  <c r="Z9" i="2" s="1"/>
  <c r="AA9" i="2" s="1"/>
  <c r="Y10" i="2"/>
  <c r="Z10" i="2" s="1"/>
  <c r="AA10" i="2" s="1"/>
  <c r="Y11" i="2"/>
  <c r="Z11" i="2" s="1"/>
  <c r="AA11" i="2" s="1"/>
  <c r="Y12" i="2"/>
  <c r="Z12" i="2" s="1"/>
  <c r="AA12" i="2" s="1"/>
  <c r="Y13" i="2"/>
  <c r="Z13" i="2" s="1"/>
  <c r="AA13" i="2" s="1"/>
  <c r="Y14" i="2"/>
  <c r="Z14" i="2" s="1"/>
  <c r="AA14" i="2" s="1"/>
  <c r="Y15" i="2"/>
  <c r="Z15" i="2" s="1"/>
  <c r="AA15" i="2" s="1"/>
  <c r="Y16" i="2"/>
  <c r="Z16" i="2" s="1"/>
  <c r="AA16" i="2" s="1"/>
  <c r="Y17" i="2"/>
  <c r="Z17" i="2" s="1"/>
  <c r="AA17" i="2" s="1"/>
  <c r="Y18" i="2"/>
  <c r="Z18" i="2" s="1"/>
  <c r="AA18" i="2" s="1"/>
  <c r="Y19" i="2"/>
  <c r="Z19" i="2" s="1"/>
  <c r="AA19" i="2" s="1"/>
  <c r="Y20" i="2"/>
  <c r="Z20" i="2" s="1"/>
  <c r="AA20" i="2" s="1"/>
  <c r="Y21" i="2"/>
  <c r="Z21" i="2" s="1"/>
  <c r="AA21" i="2" s="1"/>
  <c r="Y22" i="2"/>
  <c r="Z22" i="2" s="1"/>
  <c r="AA22" i="2" s="1"/>
  <c r="Y23" i="2"/>
  <c r="Z23" i="2" s="1"/>
  <c r="AA23" i="2" s="1"/>
  <c r="Y24" i="2"/>
  <c r="Z24" i="2" s="1"/>
  <c r="AA24" i="2" s="1"/>
  <c r="Y25" i="2"/>
  <c r="Z25" i="2" s="1"/>
  <c r="AA25" i="2" s="1"/>
  <c r="Y26" i="2"/>
  <c r="Z26" i="2" s="1"/>
  <c r="AA26" i="2" s="1"/>
  <c r="Y27" i="2"/>
  <c r="Z27" i="2" s="1"/>
  <c r="AA27" i="2" s="1"/>
  <c r="Y28" i="2"/>
  <c r="Z28" i="2" s="1"/>
  <c r="AA28" i="2" s="1"/>
  <c r="Y29" i="2"/>
  <c r="Z29" i="2" s="1"/>
  <c r="AA29" i="2" s="1"/>
  <c r="Y30" i="2"/>
  <c r="Z30" i="2" s="1"/>
  <c r="AA30" i="2" s="1"/>
  <c r="Y31" i="2"/>
  <c r="Z31" i="2" s="1"/>
  <c r="AA31" i="2" s="1"/>
  <c r="Y32" i="2"/>
  <c r="Z32" i="2" s="1"/>
  <c r="AA32" i="2" s="1"/>
  <c r="Y33" i="2"/>
  <c r="Z33" i="2" s="1"/>
  <c r="AA33" i="2" s="1"/>
  <c r="Y34" i="2"/>
  <c r="Z34" i="2" s="1"/>
  <c r="AA34" i="2" s="1"/>
  <c r="Y35" i="2"/>
  <c r="Z35" i="2" s="1"/>
  <c r="AA35" i="2" s="1"/>
  <c r="Y36" i="2"/>
  <c r="Z36" i="2" s="1"/>
  <c r="AA36" i="2" s="1"/>
  <c r="Y37" i="2"/>
  <c r="Z37" i="2" s="1"/>
  <c r="AA37" i="2" s="1"/>
  <c r="Y38" i="2"/>
  <c r="Z38" i="2" s="1"/>
  <c r="AA38" i="2" s="1"/>
  <c r="Y39" i="2"/>
  <c r="Z39" i="2" s="1"/>
  <c r="AA39" i="2" s="1"/>
  <c r="Y40" i="2"/>
  <c r="Z40" i="2" s="1"/>
  <c r="AA40" i="2" s="1"/>
  <c r="Y41" i="2"/>
  <c r="Z41" i="2" s="1"/>
  <c r="AA41" i="2" s="1"/>
  <c r="Y42" i="2"/>
  <c r="Z42" i="2" s="1"/>
  <c r="AA42" i="2" s="1"/>
  <c r="Y43" i="2"/>
  <c r="Z43" i="2" s="1"/>
  <c r="AA43" i="2" s="1"/>
  <c r="Y44" i="2"/>
  <c r="Z44" i="2" s="1"/>
  <c r="AA44" i="2" s="1"/>
  <c r="Y45" i="2"/>
  <c r="Z45" i="2" s="1"/>
  <c r="AA45" i="2" s="1"/>
  <c r="Y46" i="2"/>
  <c r="Z46" i="2" s="1"/>
  <c r="AA46" i="2" s="1"/>
  <c r="Y47" i="2"/>
  <c r="Z47" i="2" s="1"/>
  <c r="AA47" i="2" s="1"/>
  <c r="Y48" i="2"/>
  <c r="Z48" i="2" s="1"/>
  <c r="AA48" i="2" s="1"/>
  <c r="Y49" i="2"/>
  <c r="Z49" i="2" s="1"/>
  <c r="AA49" i="2" s="1"/>
  <c r="Y50" i="2"/>
  <c r="Z50" i="2" s="1"/>
  <c r="AA50" i="2" s="1"/>
  <c r="Y59" i="2"/>
  <c r="Y60" i="2"/>
  <c r="Y61" i="2"/>
  <c r="Y62" i="2"/>
  <c r="Y63" i="2"/>
  <c r="Y64" i="2"/>
  <c r="Y2" i="2"/>
  <c r="Z2" i="2" s="1"/>
  <c r="W76" i="2"/>
  <c r="X76" i="2"/>
  <c r="S76" i="2"/>
  <c r="T76" i="2"/>
  <c r="U76" i="2"/>
  <c r="V76" i="2"/>
  <c r="U77" i="2"/>
  <c r="R77" i="2"/>
  <c r="P76" i="2"/>
  <c r="Q76" i="2"/>
  <c r="Q78" i="2" s="1"/>
  <c r="R76" i="2"/>
  <c r="P77" i="2"/>
  <c r="O77" i="2"/>
  <c r="M76" i="2"/>
  <c r="N76" i="2"/>
  <c r="N78" i="2" s="1"/>
  <c r="O76" i="2"/>
  <c r="M77" i="2"/>
  <c r="V72" i="2"/>
  <c r="U72" i="2"/>
  <c r="R72" i="2"/>
  <c r="P72" i="2"/>
  <c r="O72" i="2"/>
  <c r="M72" i="2"/>
  <c r="M71" i="2"/>
  <c r="N71" i="2"/>
  <c r="N73" i="2" s="1"/>
  <c r="O71" i="2"/>
  <c r="P71" i="2"/>
  <c r="Q71" i="2"/>
  <c r="Q73" i="2" s="1"/>
  <c r="R71" i="2"/>
  <c r="S71" i="2"/>
  <c r="T71" i="2"/>
  <c r="U71" i="2"/>
  <c r="V71" i="2"/>
  <c r="W71" i="2"/>
  <c r="X71" i="2"/>
  <c r="U67" i="2"/>
  <c r="R67" i="2"/>
  <c r="P67" i="2"/>
  <c r="O67" i="2"/>
  <c r="M67" i="2"/>
  <c r="M66" i="2"/>
  <c r="N66" i="2"/>
  <c r="N68" i="2" s="1"/>
  <c r="O66" i="2"/>
  <c r="P66" i="2"/>
  <c r="Q66" i="2"/>
  <c r="Q68" i="2" s="1"/>
  <c r="R66" i="2"/>
  <c r="S66" i="2"/>
  <c r="T66" i="2"/>
  <c r="U66" i="2"/>
  <c r="V66" i="2"/>
  <c r="W66" i="2"/>
  <c r="X66" i="2"/>
  <c r="V62" i="2"/>
  <c r="M62" i="2"/>
  <c r="N62" i="2"/>
  <c r="N64" i="2" s="1"/>
  <c r="O62" i="2"/>
  <c r="P62" i="2"/>
  <c r="Q62" i="2"/>
  <c r="Q64" i="2" s="1"/>
  <c r="O63" i="2"/>
  <c r="M63" i="2"/>
  <c r="S62" i="2"/>
  <c r="T62" i="2"/>
  <c r="U62" i="2"/>
  <c r="W62" i="2"/>
  <c r="X62" i="2"/>
  <c r="R62" i="2"/>
  <c r="G7" i="1" l="1"/>
  <c r="W67" i="2"/>
  <c r="W68" i="2" s="1"/>
  <c r="W72" i="2"/>
  <c r="W73" i="2" s="1"/>
  <c r="H7" i="1"/>
  <c r="U63" i="2"/>
  <c r="U64" i="2" s="1"/>
  <c r="S72" i="2"/>
  <c r="S73" i="2" s="1"/>
  <c r="AA2" i="2"/>
  <c r="AA3" i="2"/>
  <c r="R78" i="2"/>
  <c r="O68" i="2"/>
  <c r="P63" i="2"/>
  <c r="P64" i="2" s="1"/>
  <c r="R63" i="2"/>
  <c r="R64" i="2" s="1"/>
  <c r="M73" i="2"/>
  <c r="U78" i="2"/>
  <c r="P73" i="2"/>
  <c r="R68" i="2"/>
  <c r="M78" i="2"/>
  <c r="O78" i="2"/>
  <c r="R73" i="2"/>
  <c r="M68" i="2"/>
  <c r="M64" i="2"/>
  <c r="O64" i="2"/>
  <c r="P78" i="2"/>
  <c r="X78" i="2"/>
  <c r="O73" i="2"/>
  <c r="W78" i="2"/>
  <c r="U73" i="2"/>
  <c r="X73" i="2"/>
  <c r="T73" i="2"/>
  <c r="P68" i="2"/>
  <c r="X68" i="2"/>
  <c r="V78" i="2"/>
  <c r="V73" i="2"/>
  <c r="U68" i="2"/>
  <c r="W63" i="2" l="1"/>
  <c r="W64" i="2" s="1"/>
  <c r="F7" i="1"/>
  <c r="X63" i="2"/>
  <c r="X64" i="2" s="1"/>
  <c r="V67" i="2"/>
  <c r="V68" i="2" s="1"/>
  <c r="K1" i="8"/>
  <c r="S77" i="2"/>
  <c r="S78" i="2" s="1"/>
  <c r="T77" i="2" l="1"/>
  <c r="T78" i="2" s="1"/>
  <c r="B7" i="1"/>
  <c r="S67" i="2"/>
  <c r="S68" i="2" s="1"/>
  <c r="D7" i="1"/>
  <c r="V63" i="2"/>
  <c r="V64" i="2" s="1"/>
  <c r="T67" i="2" l="1"/>
  <c r="T68" i="2" s="1"/>
  <c r="S63" i="2"/>
  <c r="S64" i="2" s="1"/>
  <c r="T63" i="2" l="1"/>
  <c r="T64" i="2" s="1"/>
  <c r="B11" i="1" l="1"/>
  <c r="B13" i="1" s="1"/>
  <c r="C11" i="1"/>
  <c r="C13" i="1" s="1"/>
  <c r="D11" i="1"/>
  <c r="D13" i="1" s="1"/>
  <c r="E11" i="1"/>
  <c r="E13" i="1" s="1"/>
  <c r="H11" i="1" l="1"/>
  <c r="H13" i="1" s="1"/>
  <c r="G11" i="1"/>
  <c r="G13" i="1" s="1"/>
  <c r="F11" i="1"/>
</calcChain>
</file>

<file path=xl/sharedStrings.xml><?xml version="1.0" encoding="utf-8"?>
<sst xmlns="http://schemas.openxmlformats.org/spreadsheetml/2006/main" count="1897" uniqueCount="364">
  <si>
    <t>Rozpočet na rok 2025</t>
  </si>
  <si>
    <t>Rozpočet na rok 2026</t>
  </si>
  <si>
    <t>Bežné príjmy</t>
  </si>
  <si>
    <t>Kapitálové príjmy</t>
  </si>
  <si>
    <t>Príjmové finančné operácie</t>
  </si>
  <si>
    <t xml:space="preserve">Pozn.: skratka PZ - kód zdroja </t>
  </si>
  <si>
    <t>zdroj financovania 71 - iné zdroje (poplatok za rozvoj)</t>
  </si>
  <si>
    <t xml:space="preserve">zdroj financovania 111 - štátny rozpočet </t>
  </si>
  <si>
    <t xml:space="preserve">zdroj financovania 41 - vlastné zdroje </t>
  </si>
  <si>
    <t>Rozpočet na rok 2027</t>
  </si>
  <si>
    <t>Rozpočet za rok 2024 -skutočnosť</t>
  </si>
  <si>
    <t>Zdt</t>
  </si>
  <si>
    <t>Kap</t>
  </si>
  <si>
    <t>Ek1</t>
  </si>
  <si>
    <t>Ek2</t>
  </si>
  <si>
    <t>Gra</t>
  </si>
  <si>
    <t>Text</t>
  </si>
  <si>
    <t>Sku2022</t>
  </si>
  <si>
    <t>Sch2023</t>
  </si>
  <si>
    <t>Upr2023</t>
  </si>
  <si>
    <t>Sku2023</t>
  </si>
  <si>
    <t>Oca2023</t>
  </si>
  <si>
    <t>Rok2024</t>
  </si>
  <si>
    <t>Rok2025</t>
  </si>
  <si>
    <t>Rok2026</t>
  </si>
  <si>
    <t>Rok 2025</t>
  </si>
  <si>
    <t>Rok 2026</t>
  </si>
  <si>
    <t>Rok 2027</t>
  </si>
  <si>
    <t>1</t>
  </si>
  <si>
    <t>41</t>
  </si>
  <si>
    <t/>
  </si>
  <si>
    <t>111</t>
  </si>
  <si>
    <t>003</t>
  </si>
  <si>
    <t>Výnos dane z príjmov poukázaný územnej s</t>
  </si>
  <si>
    <t>121</t>
  </si>
  <si>
    <t>001</t>
  </si>
  <si>
    <t>Daň z pozemkov</t>
  </si>
  <si>
    <t>002</t>
  </si>
  <si>
    <t>Daň zo stavieb</t>
  </si>
  <si>
    <t>Daň z bytov a nebytových priestorov v by</t>
  </si>
  <si>
    <t>133</t>
  </si>
  <si>
    <t>Daň za psa</t>
  </si>
  <si>
    <t>006</t>
  </si>
  <si>
    <t>Daň za ubytovanie</t>
  </si>
  <si>
    <t>012</t>
  </si>
  <si>
    <t>Daň za užívanie verejného priestranstva</t>
  </si>
  <si>
    <t>013</t>
  </si>
  <si>
    <t>Daň za komunálne odpady a drobné stavebn</t>
  </si>
  <si>
    <t>014</t>
  </si>
  <si>
    <t>Daň za jadrové zariadenia</t>
  </si>
  <si>
    <t>71</t>
  </si>
  <si>
    <t>015</t>
  </si>
  <si>
    <t>Poplatok za rozvoj</t>
  </si>
  <si>
    <t>134</t>
  </si>
  <si>
    <t>Daň z úhrad za dobývací priestor</t>
  </si>
  <si>
    <t>212</t>
  </si>
  <si>
    <t>Príjmy z prenajatých pozemkov</t>
  </si>
  <si>
    <t>Príjmy z prenajatých budov, priestorov a</t>
  </si>
  <si>
    <t>221</t>
  </si>
  <si>
    <t>správne poplatky</t>
  </si>
  <si>
    <t>004</t>
  </si>
  <si>
    <t>Ostatné poplatky</t>
  </si>
  <si>
    <t>222</t>
  </si>
  <si>
    <t>Pokuty a penále za porušenie predpisov</t>
  </si>
  <si>
    <t>223</t>
  </si>
  <si>
    <t>Poplatky a platby za predaj výrobkov, to</t>
  </si>
  <si>
    <t>Poplatky a platby za mat. školy a zariad</t>
  </si>
  <si>
    <t>72g</t>
  </si>
  <si>
    <t>72f</t>
  </si>
  <si>
    <t>Poplatky a platby za stravné</t>
  </si>
  <si>
    <t>Poplatky a platby za prebytočný hnuteľný</t>
  </si>
  <si>
    <t>229</t>
  </si>
  <si>
    <t>005</t>
  </si>
  <si>
    <t>Poplatky a platby za znečisťovanie ovzdu</t>
  </si>
  <si>
    <t>2</t>
  </si>
  <si>
    <t>233</t>
  </si>
  <si>
    <t>Príjem z predaja pozemkov</t>
  </si>
  <si>
    <t>242</t>
  </si>
  <si>
    <t>Úroky z vkladov</t>
  </si>
  <si>
    <t>292</t>
  </si>
  <si>
    <t>008</t>
  </si>
  <si>
    <t>Príjmy z výťažkov z lotérií a iných podo</t>
  </si>
  <si>
    <t>Príjmy z dobropisov</t>
  </si>
  <si>
    <t>017</t>
  </si>
  <si>
    <t>Z vratiek</t>
  </si>
  <si>
    <t>019</t>
  </si>
  <si>
    <t>Príjmy z refundácie</t>
  </si>
  <si>
    <t>Príjmy z refundácie sklad CO</t>
  </si>
  <si>
    <t>027</t>
  </si>
  <si>
    <t>Iné</t>
  </si>
  <si>
    <t>312</t>
  </si>
  <si>
    <t>Zo ŠR okrem tran.na úhr.nákl.prenes.výko</t>
  </si>
  <si>
    <t>Zo ŠR dotacia predškolaci</t>
  </si>
  <si>
    <t>Zo ŠR predškolaci strava</t>
  </si>
  <si>
    <t>Tuz.bežné transfery z rozpočtu vyššieho</t>
  </si>
  <si>
    <t>Tuz.bežné transf. zo št.roz. na úhr.nák.</t>
  </si>
  <si>
    <t>1AC1</t>
  </si>
  <si>
    <t>1AC2</t>
  </si>
  <si>
    <t>Transfer register adries regob</t>
  </si>
  <si>
    <t>Zo ŠR voľby prezidenta</t>
  </si>
  <si>
    <t>3</t>
  </si>
  <si>
    <t>Zo ŠR voľby do europarlamentu</t>
  </si>
  <si>
    <t>4</t>
  </si>
  <si>
    <t>Zo ŠR min.dopr.a výstavby</t>
  </si>
  <si>
    <t>131N</t>
  </si>
  <si>
    <t>453</t>
  </si>
  <si>
    <t>Prostriedky z predchádz.rokov strava</t>
  </si>
  <si>
    <t>131M</t>
  </si>
  <si>
    <t>Prostriedky z predchádzajúcich rokov</t>
  </si>
  <si>
    <t>Prostriedky z predchádzajúcich rokov ref</t>
  </si>
  <si>
    <t>131L</t>
  </si>
  <si>
    <t>Vratka strava 2021</t>
  </si>
  <si>
    <t>Prostriedky z predchádz.rokov - učet ŠJ</t>
  </si>
  <si>
    <t>Prostriedky z predchádz.r. - predškoláci</t>
  </si>
  <si>
    <t>46</t>
  </si>
  <si>
    <t>454</t>
  </si>
  <si>
    <t>Z rezerv.fondu obce a z rez.fondu VUC</t>
  </si>
  <si>
    <t>check</t>
  </si>
  <si>
    <t>diff</t>
  </si>
  <si>
    <t>Druh - popis</t>
  </si>
  <si>
    <t>kontrola - bežné príjmy</t>
  </si>
  <si>
    <t>kontrola - Kapitálové príjmy</t>
  </si>
  <si>
    <t>kontrola - finančné operácie</t>
  </si>
  <si>
    <t>Zdroj popis</t>
  </si>
  <si>
    <t>Vlastné príjmy obcí</t>
  </si>
  <si>
    <t>Iné zdroje, vyššie neuvedené</t>
  </si>
  <si>
    <t>Iné zdroje</t>
  </si>
  <si>
    <t>Vybrané finančné prostriedky a ostatné príjmy obce súvisiace so stravovaním vrátane úhrad stravy</t>
  </si>
  <si>
    <t>Vybrané finančné prostriedky a ostatné príjmy obce od fyzickej osoby alebo právnickej osoby podľa osobitného predpisu</t>
  </si>
  <si>
    <t>Štátny rozpočet - Rozpočtové prostriedky kapitoly</t>
  </si>
  <si>
    <t>Zdroje z predchádzajúcich rokov-Zo štátneho rozpočtu z r. 2021 (nevyčerpané prostriedky z r. 2021)</t>
  </si>
  <si>
    <t>Zdroje z predchádzajúcich rokov-Zo štátneho rozpočtu z r. 2022 (nevyčerpané prostriedky z r. 2022)</t>
  </si>
  <si>
    <t>Zdroje z predchádzajúcich rokov-Zo štátneho rozpočtu z r. 2023 (nevyčerpané prostriedky z r. 2023)</t>
  </si>
  <si>
    <t>Prostriedky EÚ – z 3. programového obdobia 2014 – 2020 - Európsky sociálny fond</t>
  </si>
  <si>
    <t>Prostriedky na spolufinancovanie – z 3. programového obdobia 2014 – 2020 - Európsky sociálny fond</t>
  </si>
  <si>
    <t>Ek1 - popis</t>
  </si>
  <si>
    <t>Zdr- kód</t>
  </si>
  <si>
    <t>Dru - kód</t>
  </si>
  <si>
    <t>Finančné príjmy</t>
  </si>
  <si>
    <t>Bežné výdavky</t>
  </si>
  <si>
    <t>Kapitálové výdavky</t>
  </si>
  <si>
    <t>Finančné výdavky</t>
  </si>
  <si>
    <t xml:space="preserve">Príjmy spolu </t>
  </si>
  <si>
    <t xml:space="preserve">Výdavky spolu </t>
  </si>
  <si>
    <t>Hospodárenie obce</t>
  </si>
  <si>
    <t>Druh rozpočtu</t>
  </si>
  <si>
    <t>Výnos dane z príjmov poukázaný územnej samospráve</t>
  </si>
  <si>
    <t>Daňové príjmy-Daň z príjmov fyzickej osoby</t>
  </si>
  <si>
    <t>Daňové príjmy-Daň z nehnuteľností</t>
  </si>
  <si>
    <t>Z pozemkov</t>
  </si>
  <si>
    <t>Zo stavieb</t>
  </si>
  <si>
    <t>Z bytov a nebytových priestorov v bytovom dome</t>
  </si>
  <si>
    <t>Daňové príjmy-Dane za špecifické služby</t>
  </si>
  <si>
    <t>Za psa</t>
  </si>
  <si>
    <t>Za ubytovanie</t>
  </si>
  <si>
    <t>Za užívanie verejného priestranstva</t>
  </si>
  <si>
    <t>Za jadrové zariadenia</t>
  </si>
  <si>
    <t>Za komunálne odpady a drobné stavebné odpady-Patrí sem aj poplatok za uloženie odpadu</t>
  </si>
  <si>
    <t>Za rozvoj-Samostatne sa tu triedi miestny poplatok za rozvoj podľa osobitného predpisu, ktorý je príjmom rozpočtu obcí</t>
  </si>
  <si>
    <t>Daňové príjmy-Dane z používania tovarov a z povolenia na výkon činnosti</t>
  </si>
  <si>
    <t>Z úhrad za dobývací priestor</t>
  </si>
  <si>
    <t>Nedaňové príjmy-Príjmy z vlastníctva</t>
  </si>
  <si>
    <t>Z prenajatých pozemkov</t>
  </si>
  <si>
    <t>Z prenajatých budov, priestorov a objektov</t>
  </si>
  <si>
    <t>Nedaňové príjmy-Administratívne poplatky</t>
  </si>
  <si>
    <t>Správne poplatky</t>
  </si>
  <si>
    <t>Ostatné poplatky-poplatky za vedenie účtu zverených prostriedkov, paušálne náhrady za udeľovanie víz, z medzinárodných ochranných známok, udržiavacie poplatky za patent, európske patenty a udržiavacie poplatky za dodatkové osvedčenie</t>
  </si>
  <si>
    <t>Nedaňové príjmy-Pokuty, penále a iné sankcie</t>
  </si>
  <si>
    <t>Za porušenie predpisov-Napr. cenových, o štátnej pokladnici, colných, všeobecne záväzných právnych predpisov v oblasti ochrany zdravia obyvateľstva, hospodárskej súťaže, omeškaných úhrad, upomienok, informačných povinností; v oblasti zamestnanosti, v oblasti životného prostredia, za nedodržanie výpožičnej lehoty, za stratu diela, stratu rôzneho materiálu, o povinnej školskej dochádzke (záškoláctvo), úroky (napr. z privatizačného majetku, z omeškania), v blokovom konaní (za pokutové bloky, aj formou poštovej poukážky); za porušenie povinnosti nepeňažnej povahy vyplývajúcej z osobitných predpisov. Na uvedenej podpoložke sa triedi aj príjem zo zmluvných pokút.</t>
  </si>
  <si>
    <t>Nedaňové príjmy-Poplatky a platby z nepriemyselného a náhodného predaja a služieb</t>
  </si>
  <si>
    <t>Za školy a školské zariadenia-Triedia sa tu príspevky prijaté od rodičov a iných osôb, ktorí majú voči dieťaťu vyživovaciu povinnosť, alebo žiakov na úhradu niektorých nákladov v súlade s osobitnými školskými predpismi v školách a školských zariadeniach. Patrí sem aj školné a zápisné v jazykových školách</t>
  </si>
  <si>
    <t>Za stravné</t>
  </si>
  <si>
    <t>Za prebytočný hnuteľný majetok-Patria sem príjmy za odpredaj skladových zásob a iného prebytočného hnuteľného majetku zakúpeného z bežných výdavkov (vrátane nábytku). Príjem z predaja hnuteľného a nehnuteľného majetku nakúpeného z kapitálových výdavkov sa klasifikuje pod 230.</t>
  </si>
  <si>
    <t>Za predaj výrobkov, tovarov a služieb-napr...poyri EK - je tam toho veľaaaa</t>
  </si>
  <si>
    <t>Nedaňové príjmy-Ďalšie administratívne poplatky a iné poplatky a platby</t>
  </si>
  <si>
    <t>Za znečisťovanie ovzdušia-aj za nakladanie s látkami poškodzujúcimi ozónovú vrstvu</t>
  </si>
  <si>
    <t>Z predaja pozemkov</t>
  </si>
  <si>
    <t>Nedaňové príjmy-Kapitálové príjmy-Príjem z predaja pozemkov a nehmotných aktív</t>
  </si>
  <si>
    <t>Nedaňové príjmy-Úroky z tuzemských úverov, pôžičiek, návratných finančných výpomocí, vkladov a ážio</t>
  </si>
  <si>
    <t>Z vkladov</t>
  </si>
  <si>
    <t>000</t>
  </si>
  <si>
    <t>Nedaňové príjmy-Ostatné príjmy</t>
  </si>
  <si>
    <t>Z odvodov z hazardných hier a iných podobných hier</t>
  </si>
  <si>
    <t>Z dobropisov-Ak nie je prípustné vzájomné započítavanie príjmov a výdavkov; napr. za noviny, časopisy, knihy, telefóny, elektrinu, plyn a z nájomného.</t>
  </si>
  <si>
    <t>Z vratiek-Napr. z vrátených nevyčerpaných bežných príspevkov, dotácií, transferov, finančných príspevkov od zamestnávateľov, z vrátených platieb za odškodnenie osôb, z ročného zúčtovania zdravotného poistenia za zamestnávateľa, z DPH z minulých rokov, z miezd z účtu cudzích prostriedkov, z pôžičiek, z nedobytných pohľadávok, z vedľajších bytových náležitosti - používa Ministerstvo zahraničných vecí a európskych záležitostí SR, valút zo zahraničných pracovných a služobných ciest po skončení roka okrem vratiek uvedených v podpoložke 291005.</t>
  </si>
  <si>
    <t>Z refundácie-Napr. zo zahraničných pracovných a služobných ciest.</t>
  </si>
  <si>
    <t>Iné-Napr. náhrad ušlého zisku, prijatých odvodov (všetky odvody vyplývajúce z osobitných predpisov, ako sú odvody za odňatie poľnohospodárskej pôdy z poľnohospodárskeho pôdneho fondu); predpísaných mánk a škôd, finančná náhrada vo výške spoločenskej hodnoty dreviny, ktorá bola vyrúbaná; výnosov z prostriedkov štátneho rozpočtu, realizácie platobného styku (výnosy z finančných operácií zabezpečovaných Štátnou pokladnicou znížené o náklady na tieto finančné operácie); obnovy evidencie pozemkov, úhrad pohľadávok obvinených a odsúdených, náhrad trov trestného a priestupkového konania, náhrady výkonu väzby a výkonu trestu odňatia slobody, prepadnuté kaucie a majetok, výnosy regresných náhrad, výživného na dieťa podľa rozhodnutia súdu, z dedičského konania, produkcie cukru a izoglukózy (odvádzaných do rozpočtu EÚ ako kompenzácia výdavkov súvisiacich s ich výberom) a mylné platby. Ďalej sem patrí aj príjem prepadnutej zábezpeky.</t>
  </si>
  <si>
    <t>Granty a transfery-Transfery v rámci verejnej správy</t>
  </si>
  <si>
    <t>Ek2 - popis</t>
  </si>
  <si>
    <t>Zo štátneho rozpočtu okrem transferu na úhradu nákladov preneseného výkonu štátnej správy-Napr., na aktívne opatrenia trhu práce, za verejno-prospešné práce, prostriedky Európskej únie, ktoré sa zaraďujú do príjmov štátneho rozpočtu a finančné prostriedky štátneho rozpočtu určené na spolufinancovanie spoločných programov SR a EÚ poskytnuté platobnou jednotkou.</t>
  </si>
  <si>
    <t>Z rozpočtu vyššieho územného celku</t>
  </si>
  <si>
    <t>Zo štátneho rozpočtu na úhradu nákladov preneseného výkonu štátnej správy</t>
  </si>
  <si>
    <t>Príjmové operácie-Prostriedky z predchádzajúcich rokov</t>
  </si>
  <si>
    <t>Na položke klasifikujú subjekty verejnej správy zapojenie zostatkov finančných prostriedkov z predchádzajúcich rokov.</t>
  </si>
  <si>
    <t>Príjmové operácie-Prevod prostriedkov z peňažných fondov</t>
  </si>
  <si>
    <t>Z rezervného fondu obce a z rezervného fondu vyššieho územného celku</t>
  </si>
  <si>
    <t xml:space="preserve">Názov položky </t>
  </si>
  <si>
    <t>položka</t>
  </si>
  <si>
    <t xml:space="preserve">návrh rozpočtu </t>
  </si>
  <si>
    <t>Zdroj</t>
  </si>
  <si>
    <t>KZ +položka</t>
  </si>
  <si>
    <t>Funkčná klasifikácia</t>
  </si>
  <si>
    <t>41_121 001</t>
  </si>
  <si>
    <t>41_121 002</t>
  </si>
  <si>
    <t>41_121 003</t>
  </si>
  <si>
    <t>41_133 001</t>
  </si>
  <si>
    <t>41_133 006</t>
  </si>
  <si>
    <t>41_133 012</t>
  </si>
  <si>
    <t>41_133 013</t>
  </si>
  <si>
    <t>41_133 014</t>
  </si>
  <si>
    <t>41_212 002</t>
  </si>
  <si>
    <t>41_212 003</t>
  </si>
  <si>
    <t>41_221 002</t>
  </si>
  <si>
    <t>41_221 004</t>
  </si>
  <si>
    <t>41_222 003</t>
  </si>
  <si>
    <t>41_223 001</t>
  </si>
  <si>
    <t>41_223 002</t>
  </si>
  <si>
    <t>72g_223 002</t>
  </si>
  <si>
    <t>72f_223 003</t>
  </si>
  <si>
    <t>41_223 004</t>
  </si>
  <si>
    <t>41_229 005</t>
  </si>
  <si>
    <t>41_242 000</t>
  </si>
  <si>
    <t>41_292 008</t>
  </si>
  <si>
    <t>41_292 012</t>
  </si>
  <si>
    <t>41_292 017</t>
  </si>
  <si>
    <t>41_292 019</t>
  </si>
  <si>
    <t>41_292 027</t>
  </si>
  <si>
    <t>Daň z bytov a nebytových priestorov</t>
  </si>
  <si>
    <t>Daň za komunálne odpady a drobné stav.  odpady</t>
  </si>
  <si>
    <t>Príjmy z prenajatých budov, priestorov a objektov</t>
  </si>
  <si>
    <t>Pokuty, penále a iné sankcie za porušenie predpisov</t>
  </si>
  <si>
    <t>Poplatky a platby za predaj výrobkov, tovarov a služieb</t>
  </si>
  <si>
    <t>Poplatky za školy a školské zariadenia-školné MŠ</t>
  </si>
  <si>
    <t>Poplatky za školy a školské zariadenia-ŠJ</t>
  </si>
  <si>
    <t>Zdroj+položka</t>
  </si>
  <si>
    <t>Poplatky a platby za prebytočný hnuteľný majetok</t>
  </si>
  <si>
    <t>Príjmy z odvodov z hazardných hier a iných podobných hier</t>
  </si>
  <si>
    <t>Príjmy z vratiek</t>
  </si>
  <si>
    <t>Príjmy z refundácie - vlastné zdroje</t>
  </si>
  <si>
    <t>Príjmy z vratiek - Iné</t>
  </si>
  <si>
    <t>VZN nadobúda účinnosť dňom 1.1.2023</t>
  </si>
  <si>
    <t xml:space="preserve">sadzba poplatku </t>
  </si>
  <si>
    <t xml:space="preserve"> €/m² </t>
  </si>
  <si>
    <t>€/m²</t>
  </si>
  <si>
    <t xml:space="preserve">€/m² </t>
  </si>
  <si>
    <t>sadzba</t>
  </si>
  <si>
    <t>MJ</t>
  </si>
  <si>
    <t>stavby na bývanie</t>
  </si>
  <si>
    <t xml:space="preserve"> stavby na pôdohospodársku produkciu, skleníky, stavby pre vodné hospodárstvo, stavby využívané na skladovanie vlastnej pôdohospodárskej produkcie vrátane stavieb na vlastnú administratívu</t>
  </si>
  <si>
    <t>ostatné stavby</t>
  </si>
  <si>
    <t>priemyselné stavby a stavby využívané na skladovanie vrátane stavieb na vlastnú administratívu</t>
  </si>
  <si>
    <t>stavby na ostatné podnikanie a na zárobkovú činnosť, stavby využívané na skladovanie a administratívu súvisiacu s ostatným podnikaním a so zárobkovou činnosťou</t>
  </si>
  <si>
    <t>D O D A T O K č. 1 k všeobecne záväznému nariadeniu obce č. 1/2019 O MIESTNOM POPLATKU ZA ROZVOJ v obci Zvončín</t>
  </si>
  <si>
    <t>Sadzba</t>
  </si>
  <si>
    <t>m2</t>
  </si>
  <si>
    <t>spolu v EUR</t>
  </si>
  <si>
    <t>navýšenie 10%</t>
  </si>
  <si>
    <t>Kraj</t>
  </si>
  <si>
    <t>Okres</t>
  </si>
  <si>
    <t>Obec</t>
  </si>
  <si>
    <t>Príznak mesta
(1 - mestá, 
2 - ostatné obce)</t>
  </si>
  <si>
    <t>Pohlavie</t>
  </si>
  <si>
    <t>Počet obyvateľov obce s trvalým pobytom na území obce k 1.1.2024</t>
  </si>
  <si>
    <t xml:space="preserve">počet obyvateľov obce </t>
  </si>
  <si>
    <t>z toho vo veku</t>
  </si>
  <si>
    <t>5 - 14</t>
  </si>
  <si>
    <t>15 - 18</t>
  </si>
  <si>
    <t>62+</t>
  </si>
  <si>
    <t>Územie spolu:</t>
  </si>
  <si>
    <t>Kód</t>
  </si>
  <si>
    <t>Názov kraja</t>
  </si>
  <si>
    <t>Kód2</t>
  </si>
  <si>
    <t>Názov okresu</t>
  </si>
  <si>
    <t>Kód3</t>
  </si>
  <si>
    <t>Názov obce</t>
  </si>
  <si>
    <t>Príznak</t>
  </si>
  <si>
    <t>Pohl.</t>
  </si>
  <si>
    <t>počet</t>
  </si>
  <si>
    <t>Rozloha</t>
  </si>
  <si>
    <t>Trnavský kraj</t>
  </si>
  <si>
    <t>Trnava</t>
  </si>
  <si>
    <t>Zvončín</t>
  </si>
  <si>
    <t>spolu</t>
  </si>
  <si>
    <t>2024: schválený rozpočet VS:</t>
  </si>
  <si>
    <t>Obec Zvončín</t>
  </si>
  <si>
    <t>Podiel z výnosu DPFO</t>
  </si>
  <si>
    <t>DPPO</t>
  </si>
  <si>
    <t xml:space="preserve"> odhad KRRZ z 10/2024</t>
  </si>
  <si>
    <t>Prognóza MF SR z 10//2024</t>
  </si>
  <si>
    <r>
      <t>Výnos dane sa v kalkulačke RRZ rozdeľuje </t>
    </r>
    <r>
      <rPr>
        <b/>
        <sz val="10"/>
        <color rgb="FF000000"/>
        <rFont val="Calibri"/>
        <family val="2"/>
        <charset val="238"/>
      </rPr>
      <t>obciam</t>
    </r>
    <r>
      <rPr>
        <sz val="10"/>
        <color rgb="FF000000"/>
        <rFont val="Calibri"/>
        <family val="2"/>
        <charset val="238"/>
      </rPr>
      <t> podľa nasledovných váh:</t>
    </r>
  </si>
  <si>
    <r>
      <t>28,8 %</t>
    </r>
    <r>
      <rPr>
        <sz val="10"/>
        <color rgb="FF000000"/>
        <rFont val="Calibri"/>
        <family val="2"/>
        <charset val="238"/>
      </rPr>
      <t> (pôvodne 23 %) podľa počtu obyvateľov obce s trvalým pobytom na území obce k 1. januáru predchádzajúceho kalendárneho roka, z toho 57 % prepočítaný koeficientom nadmorskej výšky obce,</t>
    </r>
  </si>
  <si>
    <r>
      <t>40 %</t>
    </r>
    <r>
      <rPr>
        <sz val="10"/>
        <color rgb="FF000000"/>
        <rFont val="Calibri"/>
        <family val="2"/>
        <charset val="238"/>
      </rPr>
      <t> (pôvodne 32 %) podľa počtu obyvateľov obce s trvalým pobytom na území obce k 1. januáru predchádzajúceho kalendárneho roka prepočítaného koeficientom v závislosti od zaradenia obce do veľkostnej kategórie</t>
    </r>
  </si>
  <si>
    <r>
      <t>24,9 %</t>
    </r>
    <r>
      <rPr>
        <sz val="10"/>
        <color rgb="FF000000"/>
        <rFont val="Calibri"/>
        <family val="2"/>
        <charset val="238"/>
      </rPr>
      <t> (pôvodne 40 %) podľa počtu žiakov (detí, poslucháčov) škôl a školských zariadení zisteného zberom údajov podľa osobitného predpisu a prepočítaného príslušným koeficientom,</t>
    </r>
  </si>
  <si>
    <r>
      <t>6,3 %</t>
    </r>
    <r>
      <rPr>
        <sz val="10"/>
        <color rgb="FF000000"/>
        <rFont val="Calibri"/>
        <family val="2"/>
        <charset val="238"/>
      </rPr>
      <t> (pôvodne 5 %) podľa počtu obyvateľov obce, ktorí dovŕšili vek šesťdesiatdva rokov, s trvalým pobytom na území obce k 1. januáru predchádzajúceho kalendárneho roka.</t>
    </r>
  </si>
  <si>
    <t>Nadmorská výška</t>
  </si>
  <si>
    <t>137 m n. m.</t>
  </si>
  <si>
    <r>
      <t>Rozloha
(m</t>
    </r>
    <r>
      <rPr>
        <b/>
        <vertAlign val="superscript"/>
        <sz val="10"/>
        <rFont val="Calibri"/>
        <family val="2"/>
        <charset val="238"/>
      </rPr>
      <t>2</t>
    </r>
    <r>
      <rPr>
        <b/>
        <sz val="10"/>
        <rFont val="Calibri"/>
        <family val="2"/>
        <charset val="238"/>
      </rPr>
      <t>)</t>
    </r>
  </si>
  <si>
    <t>0,249 x predpokladaný podiel obcí na výnose dane z príjmov za SR</t>
  </si>
  <si>
    <t>prepočítaný počet žiakov základných umeleckých škôl, poslucháčov jazykových škôl, detí materských škôl a školských zariadení podľa stavu k 15.9. za SR</t>
  </si>
  <si>
    <t>Predpokladanú hodnotu jednotkového koeficientu</t>
  </si>
  <si>
    <t>Poradové číslo</t>
  </si>
  <si>
    <t>Inventárne číslo číslo</t>
  </si>
  <si>
    <t>cislo1</t>
  </si>
  <si>
    <t>nazov</t>
  </si>
  <si>
    <t>druh</t>
  </si>
  <si>
    <t>datum_zar</t>
  </si>
  <si>
    <t>stred</t>
  </si>
  <si>
    <t>pocet</t>
  </si>
  <si>
    <t>octz</t>
  </si>
  <si>
    <t>celk_odpis</t>
  </si>
  <si>
    <t>zc</t>
  </si>
  <si>
    <t>druh pozemku (podľa katastra)</t>
  </si>
  <si>
    <t>Zastav.plocha</t>
  </si>
  <si>
    <t>DHM</t>
  </si>
  <si>
    <t>zastavané plochy a nádvoria</t>
  </si>
  <si>
    <t>Zastav. plocha</t>
  </si>
  <si>
    <t>zastav. plocha</t>
  </si>
  <si>
    <t>Záhrada</t>
  </si>
  <si>
    <t>Záhrady</t>
  </si>
  <si>
    <t>Ostatné plochy</t>
  </si>
  <si>
    <t>Ostat.plochy</t>
  </si>
  <si>
    <t>Vodná plocha</t>
  </si>
  <si>
    <t>Vodné plochy</t>
  </si>
  <si>
    <t>Zastav. plochy</t>
  </si>
  <si>
    <t>Zastav.plochy</t>
  </si>
  <si>
    <t>Ostat. plochy</t>
  </si>
  <si>
    <t>Ostat. plocha</t>
  </si>
  <si>
    <t>ostat. plochy</t>
  </si>
  <si>
    <t>688/2</t>
  </si>
  <si>
    <t>Orná pôda</t>
  </si>
  <si>
    <t>Trval.trav.porasty</t>
  </si>
  <si>
    <t>Trvalé trávnaté plochy</t>
  </si>
  <si>
    <t>Ostat. lochy</t>
  </si>
  <si>
    <t>Ostat. polchy</t>
  </si>
  <si>
    <t>Záhrda</t>
  </si>
  <si>
    <t>záhrada</t>
  </si>
  <si>
    <t>zastavaná plocha nádvorie</t>
  </si>
  <si>
    <t>zastavaná plocha a nádvorie</t>
  </si>
  <si>
    <t>Zastavaná plocha a nádvorie</t>
  </si>
  <si>
    <t>Zstavaná plocha a nádvorie</t>
  </si>
  <si>
    <t>POZEMKY</t>
  </si>
  <si>
    <t>Katastrálne územie</t>
  </si>
  <si>
    <t>HK 2024</t>
  </si>
  <si>
    <t>HK PS 2024</t>
  </si>
  <si>
    <t>zdroj</t>
  </si>
  <si>
    <t xml:space="preserve">2024-predpis </t>
  </si>
  <si>
    <t>Aplikácie dane a poplatky</t>
  </si>
  <si>
    <t>odhad</t>
  </si>
  <si>
    <t>nerozpočtujeme</t>
  </si>
  <si>
    <t xml:space="preserve"> - počet detí k 15/09/2024</t>
  </si>
  <si>
    <t xml:space="preserve"> - počet mesiacov, kedy je MŠ otvorená</t>
  </si>
  <si>
    <t xml:space="preserve">  -školné  MŠ</t>
  </si>
  <si>
    <t>ks</t>
  </si>
  <si>
    <t>eur</t>
  </si>
  <si>
    <t xml:space="preserve">  -dotácia strava ŠJ</t>
  </si>
  <si>
    <t>len  pre info - nerozpočtujeme</t>
  </si>
  <si>
    <t>Komunálna kalkulačka - Rada pre rozpočtovú zodpovednosť</t>
  </si>
  <si>
    <t xml:space="preserve">Rozpočet na rok 2024 </t>
  </si>
  <si>
    <t>Očakávané plnenie 2024</t>
  </si>
  <si>
    <t>Skutočné plnenie 2023</t>
  </si>
  <si>
    <t>Skutočné plnenie 2022</t>
  </si>
  <si>
    <t>Návrh rozpočtu zverejnený na internetovej stránke a úradnej tabuli dňa: 02.12.2024</t>
  </si>
  <si>
    <t>Rozpočet obce Zvončín na roky 2025 - 2027</t>
  </si>
  <si>
    <t xml:space="preserve">Návrh rozpočtu schválený obecným zastupiteľstvom obce Zvončín dňa: 19.12.2024, uznesením číslo  19/NV/2024 so zapracovanou pripomienkou.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</si>
</sst>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\ _€_-;\-* #,##0.00\ _€_-;_-* &quot;-&quot;??\ _€_-;_-@_-"/>
    <numFmt numFmtId="165" formatCode="_-* #,##0\ _€_-;\-* #,##0\ _€_-;_-* &quot;-&quot;??\ _€_-;_-@_-"/>
    <numFmt numFmtId="166" formatCode="#,##0_ ;\-#,##0\ "/>
  </numFmts>
  <fonts count="24" x14ac:knownFonts="1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sz val="10"/>
      <color rgb="FF000000"/>
      <name val="Times New Roman"/>
      <family val="1"/>
      <charset val="238"/>
    </font>
    <font>
      <sz val="11"/>
      <color theme="1"/>
      <name val="Calibri"/>
      <family val="2"/>
      <charset val="238"/>
    </font>
    <font>
      <sz val="11"/>
      <color rgb="FFFF0000"/>
      <name val="Calibri"/>
      <family val="2"/>
      <charset val="238"/>
    </font>
    <font>
      <b/>
      <sz val="11"/>
      <color theme="1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10"/>
      <color rgb="FFFF0000"/>
      <name val="Calibri"/>
      <family val="2"/>
      <charset val="238"/>
    </font>
    <font>
      <u/>
      <sz val="11"/>
      <color theme="10"/>
      <name val="Aptos Narrow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</font>
    <font>
      <u/>
      <sz val="10"/>
      <color theme="10"/>
      <name val="Calibri"/>
      <family val="2"/>
      <charset val="238"/>
    </font>
    <font>
      <sz val="10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b/>
      <sz val="10"/>
      <name val="Calibri"/>
      <family val="2"/>
      <charset val="238"/>
    </font>
    <font>
      <b/>
      <vertAlign val="superscript"/>
      <sz val="1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name val="Calibri"/>
      <family val="2"/>
      <charset val="238"/>
    </font>
    <font>
      <b/>
      <sz val="11"/>
      <color theme="1"/>
      <name val="Aptos Narrow"/>
      <family val="2"/>
      <charset val="238"/>
      <scheme val="minor"/>
    </font>
    <font>
      <b/>
      <sz val="11"/>
      <name val="Calibri"/>
      <family val="2"/>
      <charset val="238"/>
    </font>
    <font>
      <b/>
      <sz val="14"/>
      <color theme="1"/>
      <name val="Calibri"/>
      <family val="2"/>
      <charset val="238"/>
    </font>
  </fonts>
  <fills count="2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DBF1F8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medium">
        <color rgb="FF13B5EA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13" fillId="0" borderId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4" fillId="0" borderId="0" xfId="0" applyFont="1" applyProtection="1"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0" xfId="0" applyFont="1"/>
    <xf numFmtId="43" fontId="4" fillId="0" borderId="0" xfId="1" applyFont="1" applyProtection="1">
      <protection locked="0"/>
    </xf>
    <xf numFmtId="43" fontId="4" fillId="0" borderId="0" xfId="1" applyFont="1"/>
    <xf numFmtId="0" fontId="4" fillId="5" borderId="0" xfId="0" applyFont="1" applyFill="1" applyAlignment="1" applyProtection="1">
      <alignment horizontal="center" vertical="center"/>
      <protection locked="0"/>
    </xf>
    <xf numFmtId="0" fontId="4" fillId="6" borderId="0" xfId="0" applyFont="1" applyFill="1" applyProtection="1">
      <protection locked="0"/>
    </xf>
    <xf numFmtId="43" fontId="5" fillId="0" borderId="0" xfId="1" applyFont="1"/>
    <xf numFmtId="0" fontId="4" fillId="6" borderId="0" xfId="0" applyFont="1" applyFill="1" applyAlignment="1" applyProtection="1">
      <alignment horizontal="center" vertical="center"/>
      <protection locked="0"/>
    </xf>
    <xf numFmtId="14" fontId="4" fillId="0" borderId="0" xfId="0" applyNumberFormat="1" applyFont="1"/>
    <xf numFmtId="43" fontId="4" fillId="0" borderId="0" xfId="1" applyFont="1" applyFill="1"/>
    <xf numFmtId="0" fontId="4" fillId="8" borderId="0" xfId="0" applyFont="1" applyFill="1" applyAlignment="1" applyProtection="1">
      <alignment horizontal="center" vertical="center"/>
      <protection locked="0"/>
    </xf>
    <xf numFmtId="43" fontId="4" fillId="8" borderId="0" xfId="1" applyFont="1" applyFill="1"/>
    <xf numFmtId="43" fontId="5" fillId="8" borderId="0" xfId="1" applyFont="1" applyFill="1"/>
    <xf numFmtId="43" fontId="4" fillId="8" borderId="0" xfId="0" applyNumberFormat="1" applyFont="1" applyFill="1"/>
    <xf numFmtId="43" fontId="4" fillId="8" borderId="0" xfId="1" applyFont="1" applyFill="1" applyProtection="1">
      <protection locked="0"/>
    </xf>
    <xf numFmtId="43" fontId="4" fillId="7" borderId="0" xfId="1" applyFont="1" applyFill="1"/>
    <xf numFmtId="43" fontId="4" fillId="7" borderId="0" xfId="0" applyNumberFormat="1" applyFont="1" applyFill="1"/>
    <xf numFmtId="43" fontId="5" fillId="7" borderId="0" xfId="1" applyFont="1" applyFill="1"/>
    <xf numFmtId="43" fontId="6" fillId="5" borderId="0" xfId="1" applyFont="1" applyFill="1" applyAlignment="1" applyProtection="1">
      <alignment horizontal="center" vertical="center"/>
      <protection locked="0"/>
    </xf>
    <xf numFmtId="43" fontId="6" fillId="5" borderId="0" xfId="1" applyFont="1" applyFill="1" applyProtection="1">
      <protection locked="0"/>
    </xf>
    <xf numFmtId="43" fontId="5" fillId="0" borderId="0" xfId="1" applyFont="1" applyFill="1"/>
    <xf numFmtId="0" fontId="4" fillId="5" borderId="0" xfId="0" applyFont="1" applyFill="1" applyAlignment="1" applyProtection="1">
      <alignment horizontal="center" vertical="center" wrapText="1"/>
      <protection locked="0"/>
    </xf>
    <xf numFmtId="0" fontId="4" fillId="6" borderId="0" xfId="0" applyFont="1" applyFill="1"/>
    <xf numFmtId="0" fontId="5" fillId="6" borderId="0" xfId="0" applyFont="1" applyFill="1"/>
    <xf numFmtId="0" fontId="0" fillId="6" borderId="0" xfId="0" applyFill="1"/>
    <xf numFmtId="0" fontId="4" fillId="0" borderId="0" xfId="0" applyFont="1" applyAlignment="1" applyProtection="1">
      <alignment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4" fillId="3" borderId="0" xfId="0" applyFont="1" applyFill="1" applyAlignment="1" applyProtection="1">
      <alignment horizontal="center" vertical="center"/>
      <protection locked="0"/>
    </xf>
    <xf numFmtId="49" fontId="4" fillId="0" borderId="0" xfId="0" applyNumberFormat="1" applyFont="1" applyProtection="1">
      <protection locked="0"/>
    </xf>
    <xf numFmtId="0" fontId="2" fillId="0" borderId="0" xfId="0" applyFont="1" applyAlignment="1">
      <alignment horizontal="center" vertical="center"/>
    </xf>
    <xf numFmtId="43" fontId="4" fillId="0" borderId="0" xfId="1" applyFont="1" applyFill="1" applyProtection="1">
      <protection locked="0"/>
    </xf>
    <xf numFmtId="43" fontId="6" fillId="0" borderId="0" xfId="1" applyFont="1" applyFill="1" applyProtection="1">
      <protection locked="0"/>
    </xf>
    <xf numFmtId="0" fontId="4" fillId="12" borderId="0" xfId="0" applyFont="1" applyFill="1" applyAlignment="1" applyProtection="1">
      <alignment horizontal="center" vertical="center"/>
      <protection locked="0"/>
    </xf>
    <xf numFmtId="43" fontId="6" fillId="12" borderId="0" xfId="1" applyFont="1" applyFill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11" borderId="0" xfId="0" applyFont="1" applyFill="1" applyAlignment="1">
      <alignment horizontal="center" vertical="center"/>
    </xf>
    <xf numFmtId="0" fontId="7" fillId="10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10" fillId="11" borderId="0" xfId="0" applyFont="1" applyFill="1"/>
    <xf numFmtId="0" fontId="8" fillId="0" borderId="0" xfId="0" applyFont="1"/>
    <xf numFmtId="0" fontId="8" fillId="11" borderId="0" xfId="0" applyFont="1" applyFill="1"/>
    <xf numFmtId="3" fontId="8" fillId="0" borderId="0" xfId="0" applyNumberFormat="1" applyFont="1" applyAlignment="1">
      <alignment horizontal="center" vertical="center"/>
    </xf>
    <xf numFmtId="43" fontId="8" fillId="0" borderId="0" xfId="1" applyFont="1"/>
    <xf numFmtId="0" fontId="8" fillId="11" borderId="0" xfId="0" applyFont="1" applyFill="1" applyProtection="1">
      <protection locked="0"/>
    </xf>
    <xf numFmtId="0" fontId="10" fillId="0" borderId="0" xfId="0" applyFont="1"/>
    <xf numFmtId="0" fontId="7" fillId="0" borderId="0" xfId="0" applyFont="1"/>
    <xf numFmtId="0" fontId="4" fillId="0" borderId="1" xfId="0" applyFont="1" applyBorder="1" applyAlignment="1">
      <alignment horizontal="left" wrapText="1"/>
    </xf>
    <xf numFmtId="43" fontId="4" fillId="0" borderId="1" xfId="1" applyFont="1" applyBorder="1" applyAlignment="1">
      <alignment horizontal="justify"/>
    </xf>
    <xf numFmtId="0" fontId="4" fillId="0" borderId="1" xfId="0" applyFont="1" applyBorder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164" fontId="4" fillId="0" borderId="0" xfId="0" applyNumberFormat="1" applyFont="1"/>
    <xf numFmtId="0" fontId="6" fillId="0" borderId="6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164" fontId="4" fillId="6" borderId="14" xfId="0" applyNumberFormat="1" applyFont="1" applyFill="1" applyBorder="1"/>
    <xf numFmtId="0" fontId="4" fillId="0" borderId="3" xfId="0" applyFont="1" applyBorder="1"/>
    <xf numFmtId="164" fontId="4" fillId="6" borderId="8" xfId="0" applyNumberFormat="1" applyFont="1" applyFill="1" applyBorder="1"/>
    <xf numFmtId="164" fontId="4" fillId="0" borderId="13" xfId="0" applyNumberFormat="1" applyFont="1" applyBorder="1"/>
    <xf numFmtId="164" fontId="4" fillId="0" borderId="7" xfId="0" applyNumberFormat="1" applyFont="1" applyBorder="1"/>
    <xf numFmtId="43" fontId="4" fillId="0" borderId="13" xfId="0" applyNumberFormat="1" applyFont="1" applyBorder="1"/>
    <xf numFmtId="43" fontId="4" fillId="0" borderId="6" xfId="0" applyNumberFormat="1" applyFont="1" applyBorder="1"/>
    <xf numFmtId="0" fontId="4" fillId="0" borderId="5" xfId="0" applyFont="1" applyBorder="1"/>
    <xf numFmtId="43" fontId="4" fillId="0" borderId="7" xfId="0" applyNumberFormat="1" applyFont="1" applyBorder="1"/>
    <xf numFmtId="0" fontId="5" fillId="0" borderId="0" xfId="0" applyFont="1"/>
    <xf numFmtId="164" fontId="4" fillId="6" borderId="12" xfId="0" applyNumberFormat="1" applyFont="1" applyFill="1" applyBorder="1"/>
    <xf numFmtId="164" fontId="4" fillId="0" borderId="6" xfId="0" applyNumberFormat="1" applyFont="1" applyBorder="1"/>
    <xf numFmtId="164" fontId="6" fillId="0" borderId="0" xfId="0" applyNumberFormat="1" applyFont="1"/>
    <xf numFmtId="0" fontId="14" fillId="18" borderId="23" xfId="4" applyFont="1" applyFill="1" applyBorder="1" applyAlignment="1">
      <alignment vertical="center" wrapText="1"/>
    </xf>
    <xf numFmtId="0" fontId="15" fillId="0" borderId="0" xfId="0" applyFont="1"/>
    <xf numFmtId="0" fontId="8" fillId="0" borderId="0" xfId="0" applyFont="1" applyAlignment="1">
      <alignment horizontal="left" vertical="center" wrapText="1" indent="1"/>
    </xf>
    <xf numFmtId="0" fontId="16" fillId="0" borderId="0" xfId="0" applyFont="1" applyAlignment="1">
      <alignment horizontal="left" vertical="center" wrapText="1" indent="1"/>
    </xf>
    <xf numFmtId="49" fontId="7" fillId="14" borderId="15" xfId="0" applyNumberFormat="1" applyFont="1" applyFill="1" applyBorder="1" applyAlignment="1">
      <alignment horizontal="center" vertical="center"/>
    </xf>
    <xf numFmtId="49" fontId="7" fillId="15" borderId="15" xfId="0" applyNumberFormat="1" applyFont="1" applyFill="1" applyBorder="1" applyAlignment="1">
      <alignment horizontal="center" vertical="center"/>
    </xf>
    <xf numFmtId="49" fontId="7" fillId="16" borderId="15" xfId="0" applyNumberFormat="1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165" fontId="17" fillId="3" borderId="19" xfId="1" applyNumberFormat="1" applyFont="1" applyFill="1" applyBorder="1" applyAlignment="1" applyProtection="1">
      <alignment horizontal="center" vertical="center" shrinkToFit="1"/>
    </xf>
    <xf numFmtId="0" fontId="19" fillId="17" borderId="20" xfId="0" applyFont="1" applyFill="1" applyBorder="1" applyAlignment="1">
      <alignment horizontal="center" vertical="center"/>
    </xf>
    <xf numFmtId="0" fontId="19" fillId="17" borderId="21" xfId="0" applyFont="1" applyFill="1" applyBorder="1" applyAlignment="1">
      <alignment horizontal="center" vertical="center"/>
    </xf>
    <xf numFmtId="0" fontId="8" fillId="0" borderId="22" xfId="6" applyFont="1" applyBorder="1"/>
    <xf numFmtId="0" fontId="8" fillId="0" borderId="21" xfId="6" applyFont="1" applyBorder="1"/>
    <xf numFmtId="0" fontId="8" fillId="0" borderId="21" xfId="6" applyFont="1" applyBorder="1" applyAlignment="1">
      <alignment horizontal="center" vertical="center"/>
    </xf>
    <xf numFmtId="3" fontId="8" fillId="0" borderId="21" xfId="6" applyNumberFormat="1" applyFont="1" applyBorder="1"/>
    <xf numFmtId="43" fontId="8" fillId="9" borderId="0" xfId="1" applyFont="1" applyFill="1"/>
    <xf numFmtId="0" fontId="8" fillId="0" borderId="3" xfId="0" applyFont="1" applyBorder="1"/>
    <xf numFmtId="0" fontId="20" fillId="0" borderId="0" xfId="0" applyFont="1"/>
    <xf numFmtId="0" fontId="20" fillId="0" borderId="0" xfId="1" applyNumberFormat="1" applyFont="1"/>
    <xf numFmtId="14" fontId="20" fillId="0" borderId="0" xfId="0" applyNumberFormat="1" applyFont="1"/>
    <xf numFmtId="0" fontId="20" fillId="6" borderId="0" xfId="0" applyFont="1" applyFill="1"/>
    <xf numFmtId="43" fontId="10" fillId="0" borderId="0" xfId="1" applyFont="1"/>
    <xf numFmtId="43" fontId="8" fillId="3" borderId="0" xfId="1" applyFont="1" applyFill="1"/>
    <xf numFmtId="43" fontId="8" fillId="0" borderId="0" xfId="1" applyFont="1" applyFill="1"/>
    <xf numFmtId="0" fontId="8" fillId="19" borderId="0" xfId="0" applyFont="1" applyFill="1"/>
    <xf numFmtId="0" fontId="8" fillId="20" borderId="0" xfId="0" applyFont="1" applyFill="1"/>
    <xf numFmtId="0" fontId="8" fillId="20" borderId="0" xfId="0" applyFont="1" applyFill="1" applyProtection="1">
      <protection locked="0"/>
    </xf>
    <xf numFmtId="164" fontId="8" fillId="0" borderId="0" xfId="0" applyNumberFormat="1" applyFont="1"/>
    <xf numFmtId="10" fontId="8" fillId="0" borderId="0" xfId="7" applyNumberFormat="1" applyFont="1"/>
    <xf numFmtId="0" fontId="10" fillId="19" borderId="0" xfId="0" applyFont="1" applyFill="1"/>
    <xf numFmtId="0" fontId="10" fillId="0" borderId="0" xfId="0" applyFont="1" applyAlignment="1">
      <alignment horizontal="center" vertical="center"/>
    </xf>
    <xf numFmtId="0" fontId="21" fillId="0" borderId="0" xfId="0" applyFont="1"/>
    <xf numFmtId="0" fontId="11" fillId="0" borderId="0" xfId="4"/>
    <xf numFmtId="0" fontId="8" fillId="0" borderId="11" xfId="0" applyFont="1" applyBorder="1"/>
    <xf numFmtId="0" fontId="4" fillId="0" borderId="4" xfId="0" applyFont="1" applyBorder="1"/>
    <xf numFmtId="0" fontId="4" fillId="0" borderId="1" xfId="0" applyFont="1" applyBorder="1"/>
    <xf numFmtId="0" fontId="4" fillId="21" borderId="1" xfId="0" applyFont="1" applyFill="1" applyBorder="1"/>
    <xf numFmtId="0" fontId="6" fillId="19" borderId="2" xfId="0" applyFont="1" applyFill="1" applyBorder="1" applyAlignment="1">
      <alignment horizontal="center" vertical="center" wrapText="1"/>
    </xf>
    <xf numFmtId="0" fontId="22" fillId="19" borderId="6" xfId="0" applyFont="1" applyFill="1" applyBorder="1" applyAlignment="1">
      <alignment horizontal="center" vertical="center" wrapText="1"/>
    </xf>
    <xf numFmtId="0" fontId="4" fillId="8" borderId="1" xfId="0" applyFont="1" applyFill="1" applyBorder="1"/>
    <xf numFmtId="166" fontId="4" fillId="4" borderId="1" xfId="1" applyNumberFormat="1" applyFont="1" applyFill="1" applyBorder="1"/>
    <xf numFmtId="166" fontId="6" fillId="21" borderId="1" xfId="1" applyNumberFormat="1" applyFont="1" applyFill="1" applyBorder="1"/>
    <xf numFmtId="166" fontId="6" fillId="0" borderId="1" xfId="1" applyNumberFormat="1" applyFont="1" applyFill="1" applyBorder="1"/>
    <xf numFmtId="166" fontId="6" fillId="8" borderId="1" xfId="1" applyNumberFormat="1" applyFont="1" applyFill="1" applyBorder="1"/>
    <xf numFmtId="0" fontId="6" fillId="19" borderId="2" xfId="0" applyFont="1" applyFill="1" applyBorder="1" applyAlignment="1">
      <alignment horizontal="center" vertical="center" wrapText="1"/>
    </xf>
    <xf numFmtId="0" fontId="6" fillId="19" borderId="4" xfId="0" applyFont="1" applyFill="1" applyBorder="1" applyAlignment="1">
      <alignment horizontal="center" vertical="center" wrapText="1"/>
    </xf>
    <xf numFmtId="0" fontId="23" fillId="8" borderId="3" xfId="0" applyFont="1" applyFill="1" applyBorder="1" applyAlignment="1">
      <alignment horizontal="center" vertical="center" wrapText="1"/>
    </xf>
    <xf numFmtId="3" fontId="17" fillId="2" borderId="15" xfId="0" applyNumberFormat="1" applyFont="1" applyFill="1" applyBorder="1" applyAlignment="1">
      <alignment horizontal="center" vertical="center" wrapText="1"/>
    </xf>
    <xf numFmtId="0" fontId="17" fillId="13" borderId="15" xfId="5" applyFont="1" applyFill="1" applyBorder="1" applyAlignment="1">
      <alignment horizontal="center" vertical="center" wrapText="1"/>
    </xf>
    <xf numFmtId="0" fontId="7" fillId="1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right" vertical="center"/>
    </xf>
    <xf numFmtId="0" fontId="7" fillId="3" borderId="17" xfId="0" applyFont="1" applyFill="1" applyBorder="1" applyAlignment="1">
      <alignment horizontal="right" vertical="center"/>
    </xf>
    <xf numFmtId="0" fontId="7" fillId="3" borderId="18" xfId="0" applyFont="1" applyFill="1" applyBorder="1" applyAlignment="1">
      <alignment horizontal="right" vertical="center"/>
    </xf>
    <xf numFmtId="0" fontId="16" fillId="0" borderId="0" xfId="0" applyFont="1" applyAlignment="1">
      <alignment horizontal="center" vertical="center" wrapText="1"/>
    </xf>
    <xf numFmtId="0" fontId="7" fillId="13" borderId="15" xfId="0" applyFont="1" applyFill="1" applyBorder="1" applyAlignment="1">
      <alignment horizontal="left" vertical="center"/>
    </xf>
    <xf numFmtId="0" fontId="7" fillId="13" borderId="15" xfId="0" applyFont="1" applyFill="1" applyBorder="1" applyAlignment="1">
      <alignment horizontal="center" vertical="center" wrapText="1"/>
    </xf>
  </cellXfs>
  <cellStyles count="8">
    <cellStyle name="Čiarka" xfId="1" builtinId="3"/>
    <cellStyle name="Čiarka 2" xfId="3" xr:uid="{DACBA95B-A9B7-4E16-9D4B-F6EC553330B1}"/>
    <cellStyle name="Hypertextové prepojenie" xfId="4" builtinId="8"/>
    <cellStyle name="Normal" xfId="6" xr:uid="{9F123097-6818-472C-A4B6-0825082EE85D}"/>
    <cellStyle name="Normálna" xfId="0" builtinId="0"/>
    <cellStyle name="Normálna 2" xfId="2" xr:uid="{2C03AE1E-797B-4019-8ED9-7357F571FB3E}"/>
    <cellStyle name="normální_HDEMOGR" xfId="5" xr:uid="{D9C6AD3B-3F6D-429C-86B4-F1EDBC8F42B6}"/>
    <cellStyle name="Percentá" xfId="7" builtinId="5"/>
  </cellStyles>
  <dxfs count="1"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251460</xdr:colOff>
          <xdr:row>0</xdr:row>
          <xdr:rowOff>152400</xdr:rowOff>
        </xdr:from>
        <xdr:to>
          <xdr:col>2</xdr:col>
          <xdr:colOff>556260</xdr:colOff>
          <xdr:row>4</xdr:row>
          <xdr:rowOff>160020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99060</xdr:colOff>
          <xdr:row>10</xdr:row>
          <xdr:rowOff>76200</xdr:rowOff>
        </xdr:from>
        <xdr:to>
          <xdr:col>0</xdr:col>
          <xdr:colOff>1013460</xdr:colOff>
          <xdr:row>14</xdr:row>
          <xdr:rowOff>60960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1379220</xdr:colOff>
          <xdr:row>10</xdr:row>
          <xdr:rowOff>83820</xdr:rowOff>
        </xdr:from>
        <xdr:to>
          <xdr:col>0</xdr:col>
          <xdr:colOff>2293620</xdr:colOff>
          <xdr:row>14</xdr:row>
          <xdr:rowOff>68580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</xdr:colOff>
          <xdr:row>10</xdr:row>
          <xdr:rowOff>121920</xdr:rowOff>
        </xdr:from>
        <xdr:to>
          <xdr:col>2</xdr:col>
          <xdr:colOff>327660</xdr:colOff>
          <xdr:row>15</xdr:row>
          <xdr:rowOff>0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1085850</xdr:colOff>
      <xdr:row>1</xdr:row>
      <xdr:rowOff>95250</xdr:rowOff>
    </xdr:from>
    <xdr:to>
      <xdr:col>11</xdr:col>
      <xdr:colOff>1115414</xdr:colOff>
      <xdr:row>28</xdr:row>
      <xdr:rowOff>65612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41488DE7-F581-DDD3-D815-2A2CD635D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9625" y="266700"/>
          <a:ext cx="7085684" cy="60301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www.rrz.sk/komunalna-kalkulacka/" TargetMode="External"/><Relationship Id="rId1" Type="http://schemas.openxmlformats.org/officeDocument/2006/relationships/hyperlink" Target="https://www.mfsr.sk/sk/financie/verejne-financie/rozpocet-verejnej-spravy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232D1-C962-4838-9476-131962D58BA3}">
  <dimension ref="A1:ET24"/>
  <sheetViews>
    <sheetView tabSelected="1" workbookViewId="0">
      <selection activeCell="A18" sqref="A18"/>
    </sheetView>
  </sheetViews>
  <sheetFormatPr defaultColWidth="8.88671875" defaultRowHeight="14.4" x14ac:dyDescent="0.3"/>
  <cols>
    <col min="1" max="1" width="26.109375" style="3" customWidth="1"/>
    <col min="2" max="2" width="14.5546875" style="3" customWidth="1"/>
    <col min="3" max="4" width="14.88671875" style="3" customWidth="1"/>
    <col min="5" max="5" width="14.33203125" style="3" customWidth="1"/>
    <col min="6" max="6" width="11.5546875" style="3" customWidth="1"/>
    <col min="7" max="8" width="14.33203125" style="3" customWidth="1"/>
    <col min="9" max="10" width="8.88671875" style="3"/>
    <col min="11" max="11" width="11.33203125" style="3" bestFit="1" customWidth="1"/>
    <col min="12" max="12" width="11.88671875" style="3" bestFit="1" customWidth="1"/>
    <col min="13" max="16384" width="8.88671875" style="3"/>
  </cols>
  <sheetData>
    <row r="1" spans="1:150" ht="30" customHeight="1" x14ac:dyDescent="0.3">
      <c r="A1" s="121" t="s">
        <v>362</v>
      </c>
      <c r="B1" s="121"/>
      <c r="C1" s="121"/>
      <c r="D1" s="121"/>
      <c r="E1" s="121"/>
      <c r="F1" s="121"/>
      <c r="G1" s="121"/>
      <c r="H1" s="121"/>
      <c r="ET1" s="10"/>
    </row>
    <row r="2" spans="1:150" ht="28.8" x14ac:dyDescent="0.3">
      <c r="A2" s="119" t="s">
        <v>145</v>
      </c>
      <c r="B2" s="113" t="s">
        <v>360</v>
      </c>
      <c r="C2" s="113" t="s">
        <v>359</v>
      </c>
      <c r="D2" s="112" t="s">
        <v>357</v>
      </c>
      <c r="E2" s="112" t="s">
        <v>358</v>
      </c>
      <c r="F2" s="112" t="s">
        <v>0</v>
      </c>
      <c r="G2" s="112" t="s">
        <v>1</v>
      </c>
      <c r="H2" s="112" t="s">
        <v>9</v>
      </c>
    </row>
    <row r="3" spans="1:150" x14ac:dyDescent="0.3">
      <c r="A3" s="120"/>
      <c r="B3" s="112"/>
      <c r="C3" s="112"/>
      <c r="D3" s="112"/>
      <c r="E3" s="112"/>
      <c r="F3" s="112"/>
      <c r="G3" s="112"/>
      <c r="H3" s="112"/>
    </row>
    <row r="4" spans="1:150" x14ac:dyDescent="0.3">
      <c r="A4" s="109" t="s">
        <v>2</v>
      </c>
      <c r="B4" s="115">
        <v>525364.82000000007</v>
      </c>
      <c r="C4" s="115">
        <v>519535.55000000005</v>
      </c>
      <c r="D4" s="115">
        <v>558820.24000000011</v>
      </c>
      <c r="E4" s="115">
        <v>505546.69</v>
      </c>
      <c r="F4" s="115">
        <v>593575.09000000008</v>
      </c>
      <c r="G4" s="115">
        <v>621060.09000000008</v>
      </c>
      <c r="H4" s="115">
        <v>639383.09000000008</v>
      </c>
    </row>
    <row r="5" spans="1:150" x14ac:dyDescent="0.3">
      <c r="A5" s="110" t="s">
        <v>3</v>
      </c>
      <c r="B5" s="115">
        <v>23659</v>
      </c>
      <c r="C5" s="115">
        <v>0</v>
      </c>
      <c r="D5" s="115">
        <v>0</v>
      </c>
      <c r="E5" s="115">
        <v>0</v>
      </c>
      <c r="F5" s="115">
        <v>0</v>
      </c>
      <c r="G5" s="115">
        <v>0</v>
      </c>
      <c r="H5" s="115">
        <v>0</v>
      </c>
    </row>
    <row r="6" spans="1:150" x14ac:dyDescent="0.3">
      <c r="A6" s="110" t="s">
        <v>138</v>
      </c>
      <c r="B6" s="115">
        <v>119211.81</v>
      </c>
      <c r="C6" s="115">
        <v>123856.49</v>
      </c>
      <c r="D6" s="115">
        <v>34619.089999999997</v>
      </c>
      <c r="E6" s="115">
        <v>0</v>
      </c>
      <c r="F6" s="115">
        <v>33300</v>
      </c>
      <c r="G6" s="115">
        <v>0</v>
      </c>
      <c r="H6" s="115">
        <v>0</v>
      </c>
    </row>
    <row r="7" spans="1:150" x14ac:dyDescent="0.3">
      <c r="A7" s="111" t="s">
        <v>142</v>
      </c>
      <c r="B7" s="116">
        <f t="shared" ref="B7:H7" si="0">SUM(B4:B6)</f>
        <v>668235.63000000012</v>
      </c>
      <c r="C7" s="116">
        <f>SUM(C4:C6)</f>
        <v>643392.04</v>
      </c>
      <c r="D7" s="116">
        <f t="shared" si="0"/>
        <v>593439.33000000007</v>
      </c>
      <c r="E7" s="116">
        <f>SUM(E4:E6)</f>
        <v>505546.69</v>
      </c>
      <c r="F7" s="116">
        <f t="shared" si="0"/>
        <v>626875.09000000008</v>
      </c>
      <c r="G7" s="116">
        <f t="shared" si="0"/>
        <v>621060.09000000008</v>
      </c>
      <c r="H7" s="116">
        <f t="shared" si="0"/>
        <v>639383.09000000008</v>
      </c>
    </row>
    <row r="8" spans="1:150" x14ac:dyDescent="0.3">
      <c r="A8" s="110" t="s">
        <v>139</v>
      </c>
      <c r="B8" s="115">
        <v>426026.93999999989</v>
      </c>
      <c r="C8" s="115">
        <v>527574.67999999982</v>
      </c>
      <c r="D8" s="115">
        <v>549499.33000000007</v>
      </c>
      <c r="E8" s="115">
        <v>489606.68599999999</v>
      </c>
      <c r="F8" s="115">
        <v>583135.44475000002</v>
      </c>
      <c r="G8" s="115">
        <v>610619.71375</v>
      </c>
      <c r="H8" s="115">
        <v>628942.71375</v>
      </c>
    </row>
    <row r="9" spans="1:150" x14ac:dyDescent="0.3">
      <c r="A9" s="110" t="s">
        <v>140</v>
      </c>
      <c r="B9" s="115">
        <v>133519.46</v>
      </c>
      <c r="C9" s="115">
        <v>114368.85</v>
      </c>
      <c r="D9" s="115">
        <v>33500</v>
      </c>
      <c r="E9" s="115">
        <v>5500</v>
      </c>
      <c r="F9" s="115">
        <v>33300</v>
      </c>
      <c r="G9" s="115">
        <v>0</v>
      </c>
      <c r="H9" s="115">
        <v>0</v>
      </c>
    </row>
    <row r="10" spans="1:150" x14ac:dyDescent="0.3">
      <c r="A10" s="110" t="s">
        <v>141</v>
      </c>
      <c r="B10" s="115">
        <v>10440</v>
      </c>
      <c r="C10" s="115">
        <v>10440</v>
      </c>
      <c r="D10" s="115">
        <v>10440</v>
      </c>
      <c r="E10" s="115">
        <v>10440</v>
      </c>
      <c r="F10" s="115">
        <v>10440</v>
      </c>
      <c r="G10" s="115">
        <v>10440</v>
      </c>
      <c r="H10" s="115">
        <v>10440</v>
      </c>
    </row>
    <row r="11" spans="1:150" x14ac:dyDescent="0.3">
      <c r="A11" s="111" t="s">
        <v>143</v>
      </c>
      <c r="B11" s="116">
        <f t="shared" ref="B11:H11" si="1">SUM(B8:B10)</f>
        <v>569986.39999999991</v>
      </c>
      <c r="C11" s="116">
        <f t="shared" si="1"/>
        <v>652383.5299999998</v>
      </c>
      <c r="D11" s="116">
        <f t="shared" si="1"/>
        <v>593439.33000000007</v>
      </c>
      <c r="E11" s="116">
        <f>SUM(E8:E10)</f>
        <v>505546.68599999999</v>
      </c>
      <c r="F11" s="116">
        <f>SUM(F8:F10)</f>
        <v>626875.44475000002</v>
      </c>
      <c r="G11" s="116">
        <f t="shared" si="1"/>
        <v>621059.71375</v>
      </c>
      <c r="H11" s="116">
        <f t="shared" si="1"/>
        <v>639382.71375</v>
      </c>
    </row>
    <row r="12" spans="1:150" x14ac:dyDescent="0.3">
      <c r="A12" s="110"/>
      <c r="B12" s="117"/>
      <c r="C12" s="117"/>
      <c r="D12" s="117"/>
      <c r="E12" s="117"/>
      <c r="F12" s="117"/>
      <c r="G12" s="117"/>
      <c r="H12" s="117"/>
    </row>
    <row r="13" spans="1:150" x14ac:dyDescent="0.3">
      <c r="A13" s="114" t="s">
        <v>144</v>
      </c>
      <c r="B13" s="118">
        <f t="shared" ref="B13:G13" si="2">B7-B11</f>
        <v>98249.230000000214</v>
      </c>
      <c r="C13" s="118">
        <f t="shared" si="2"/>
        <v>-8991.4899999997579</v>
      </c>
      <c r="D13" s="118">
        <f>D7-D11</f>
        <v>0</v>
      </c>
      <c r="E13" s="118">
        <f>E7-E11</f>
        <v>4.0000000153668225E-3</v>
      </c>
      <c r="F13" s="118">
        <v>0</v>
      </c>
      <c r="G13" s="118">
        <f t="shared" si="2"/>
        <v>0.37625000008847564</v>
      </c>
      <c r="H13" s="118">
        <f>H7-H11</f>
        <v>0.37625000008847564</v>
      </c>
    </row>
    <row r="16" spans="1:150" x14ac:dyDescent="0.3">
      <c r="A16" s="3" t="s">
        <v>361</v>
      </c>
    </row>
    <row r="17" spans="1:1" x14ac:dyDescent="0.3">
      <c r="A17" s="3" t="s">
        <v>363</v>
      </c>
    </row>
    <row r="20" spans="1:1" x14ac:dyDescent="0.3">
      <c r="A20" s="3" t="s">
        <v>5</v>
      </c>
    </row>
    <row r="22" spans="1:1" x14ac:dyDescent="0.3">
      <c r="A22" s="3" t="s">
        <v>6</v>
      </c>
    </row>
    <row r="23" spans="1:1" x14ac:dyDescent="0.3">
      <c r="A23" s="3" t="s">
        <v>7</v>
      </c>
    </row>
    <row r="24" spans="1:1" x14ac:dyDescent="0.3">
      <c r="A24" s="3" t="s">
        <v>8</v>
      </c>
    </row>
  </sheetData>
  <mergeCells count="2">
    <mergeCell ref="A2:A3"/>
    <mergeCell ref="A1:H1"/>
  </mergeCells>
  <pageMargins left="0.11811023622047245" right="0.11811023622047245" top="0.55118110236220474" bottom="0.55118110236220474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7D80C-16A0-4F51-A8A4-B08483AD8AA3}">
  <dimension ref="A1"/>
  <sheetViews>
    <sheetView workbookViewId="0">
      <selection activeCell="G34" sqref="G34"/>
    </sheetView>
  </sheetViews>
  <sheetFormatPr defaultRowHeight="14.4" x14ac:dyDescent="0.3"/>
  <sheetData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9218" r:id="rId4">
          <objectPr defaultSize="0" r:id="rId5">
            <anchor moveWithCells="1">
              <from>
                <xdr:col>1</xdr:col>
                <xdr:colOff>251460</xdr:colOff>
                <xdr:row>0</xdr:row>
                <xdr:rowOff>152400</xdr:rowOff>
              </from>
              <to>
                <xdr:col>2</xdr:col>
                <xdr:colOff>556260</xdr:colOff>
                <xdr:row>4</xdr:row>
                <xdr:rowOff>160020</xdr:rowOff>
              </to>
            </anchor>
          </objectPr>
        </oleObject>
      </mc:Choice>
      <mc:Fallback>
        <oleObject progId="Document" dvAspect="DVASPECT_ICON" shapeId="9218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52571-2723-44B0-A667-7967BF8107FA}">
  <sheetPr>
    <tabColor theme="5" tint="0.79998168889431442"/>
  </sheetPr>
  <dimension ref="A1:F28"/>
  <sheetViews>
    <sheetView workbookViewId="0">
      <selection activeCell="D24" activeCellId="1" sqref="D5 D24"/>
    </sheetView>
  </sheetViews>
  <sheetFormatPr defaultColWidth="8.88671875" defaultRowHeight="13.8" x14ac:dyDescent="0.3"/>
  <cols>
    <col min="1" max="1" width="39.44140625" style="44" bestFit="1" customWidth="1"/>
    <col min="2" max="2" width="11.33203125" style="44" bestFit="1" customWidth="1"/>
    <col min="3" max="3" width="8.88671875" style="44"/>
    <col min="4" max="6" width="13.33203125" style="44" bestFit="1" customWidth="1"/>
    <col min="7" max="16384" width="8.88671875" style="44"/>
  </cols>
  <sheetData>
    <row r="1" spans="1:6" x14ac:dyDescent="0.3">
      <c r="A1" s="104" t="s">
        <v>232</v>
      </c>
      <c r="B1" s="43" t="s">
        <v>216</v>
      </c>
      <c r="C1" s="105">
        <v>41</v>
      </c>
    </row>
    <row r="2" spans="1:6" x14ac:dyDescent="0.3">
      <c r="D2" s="38" t="s">
        <v>198</v>
      </c>
      <c r="E2" s="38" t="s">
        <v>198</v>
      </c>
      <c r="F2" s="38" t="s">
        <v>198</v>
      </c>
    </row>
    <row r="3" spans="1:6" x14ac:dyDescent="0.3">
      <c r="D3" s="38">
        <v>2025</v>
      </c>
      <c r="E3" s="38">
        <v>2026</v>
      </c>
      <c r="F3" s="38">
        <v>2027</v>
      </c>
    </row>
    <row r="5" spans="1:6" x14ac:dyDescent="0.3">
      <c r="A5" s="99" t="s">
        <v>232</v>
      </c>
      <c r="B5" s="45" t="s">
        <v>217</v>
      </c>
      <c r="C5" s="41" t="s">
        <v>67</v>
      </c>
      <c r="D5" s="47">
        <f>D7*D8*D9</f>
        <v>5850</v>
      </c>
      <c r="E5" s="47">
        <f t="shared" ref="E5:F5" si="0">E7*E8*E9</f>
        <v>5850</v>
      </c>
      <c r="F5" s="47">
        <f t="shared" si="0"/>
        <v>5850</v>
      </c>
    </row>
    <row r="7" spans="1:6" x14ac:dyDescent="0.3">
      <c r="A7" s="44" t="s">
        <v>349</v>
      </c>
      <c r="B7" s="44" t="s">
        <v>352</v>
      </c>
      <c r="D7" s="47">
        <v>39</v>
      </c>
      <c r="E7" s="47">
        <v>39</v>
      </c>
      <c r="F7" s="47">
        <v>39</v>
      </c>
    </row>
    <row r="8" spans="1:6" x14ac:dyDescent="0.3">
      <c r="A8" s="44" t="s">
        <v>350</v>
      </c>
      <c r="B8" s="44" t="s">
        <v>352</v>
      </c>
      <c r="D8" s="47">
        <v>10</v>
      </c>
      <c r="E8" s="47">
        <v>10</v>
      </c>
      <c r="F8" s="47">
        <v>10</v>
      </c>
    </row>
    <row r="9" spans="1:6" x14ac:dyDescent="0.3">
      <c r="A9" s="44" t="s">
        <v>351</v>
      </c>
      <c r="B9" s="44" t="s">
        <v>353</v>
      </c>
      <c r="D9" s="47">
        <v>15</v>
      </c>
      <c r="E9" s="47">
        <v>15</v>
      </c>
      <c r="F9" s="47">
        <v>15</v>
      </c>
    </row>
    <row r="24" spans="1:6" x14ac:dyDescent="0.3">
      <c r="A24" s="99" t="s">
        <v>233</v>
      </c>
      <c r="B24" s="45" t="s">
        <v>218</v>
      </c>
      <c r="C24" s="41" t="s">
        <v>68</v>
      </c>
      <c r="D24" s="47">
        <f>D26*D27*D28</f>
        <v>12090</v>
      </c>
      <c r="E24" s="47">
        <f t="shared" ref="E24:F24" si="1">E26*E27*E28</f>
        <v>12090</v>
      </c>
      <c r="F24" s="47">
        <f t="shared" si="1"/>
        <v>12090</v>
      </c>
    </row>
    <row r="26" spans="1:6" x14ac:dyDescent="0.3">
      <c r="A26" s="44" t="s">
        <v>349</v>
      </c>
      <c r="B26" s="44" t="s">
        <v>352</v>
      </c>
      <c r="D26" s="47">
        <v>39</v>
      </c>
      <c r="E26" s="47">
        <v>39</v>
      </c>
      <c r="F26" s="47">
        <v>39</v>
      </c>
    </row>
    <row r="27" spans="1:6" x14ac:dyDescent="0.3">
      <c r="A27" s="44" t="s">
        <v>350</v>
      </c>
      <c r="B27" s="44" t="s">
        <v>352</v>
      </c>
      <c r="D27" s="47">
        <v>10</v>
      </c>
      <c r="E27" s="47">
        <v>10</v>
      </c>
      <c r="F27" s="47">
        <v>10</v>
      </c>
    </row>
    <row r="28" spans="1:6" x14ac:dyDescent="0.3">
      <c r="A28" s="44" t="s">
        <v>354</v>
      </c>
      <c r="B28" s="44" t="s">
        <v>353</v>
      </c>
      <c r="D28" s="47">
        <v>31</v>
      </c>
      <c r="E28" s="47">
        <v>31</v>
      </c>
      <c r="F28" s="47">
        <v>31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4097" r:id="rId4">
          <objectPr defaultSize="0" r:id="rId5">
            <anchor moveWithCells="1">
              <from>
                <xdr:col>0</xdr:col>
                <xdr:colOff>99060</xdr:colOff>
                <xdr:row>10</xdr:row>
                <xdr:rowOff>76200</xdr:rowOff>
              </from>
              <to>
                <xdr:col>0</xdr:col>
                <xdr:colOff>1013460</xdr:colOff>
                <xdr:row>14</xdr:row>
                <xdr:rowOff>60960</xdr:rowOff>
              </to>
            </anchor>
          </objectPr>
        </oleObject>
      </mc:Choice>
      <mc:Fallback>
        <oleObject progId="Acrobat Document" dvAspect="DVASPECT_ICON" shapeId="4097" r:id="rId4"/>
      </mc:Fallback>
    </mc:AlternateContent>
    <mc:AlternateContent xmlns:mc="http://schemas.openxmlformats.org/markup-compatibility/2006">
      <mc:Choice Requires="x14">
        <oleObject progId="Acrobat Document" dvAspect="DVASPECT_ICON" shapeId="4099" r:id="rId6">
          <objectPr defaultSize="0" r:id="rId7">
            <anchor moveWithCells="1">
              <from>
                <xdr:col>0</xdr:col>
                <xdr:colOff>1379220</xdr:colOff>
                <xdr:row>10</xdr:row>
                <xdr:rowOff>83820</xdr:rowOff>
              </from>
              <to>
                <xdr:col>0</xdr:col>
                <xdr:colOff>2293620</xdr:colOff>
                <xdr:row>14</xdr:row>
                <xdr:rowOff>68580</xdr:rowOff>
              </to>
            </anchor>
          </objectPr>
        </oleObject>
      </mc:Choice>
      <mc:Fallback>
        <oleObject progId="Acrobat Document" dvAspect="DVASPECT_ICON" shapeId="4099" r:id="rId6"/>
      </mc:Fallback>
    </mc:AlternateContent>
    <mc:AlternateContent xmlns:mc="http://schemas.openxmlformats.org/markup-compatibility/2006">
      <mc:Choice Requires="x14">
        <oleObject progId="Acrobat Document" dvAspect="DVASPECT_ICON" shapeId="4100" r:id="rId8">
          <objectPr defaultSize="0" r:id="rId9">
            <anchor moveWithCells="1">
              <from>
                <xdr:col>1</xdr:col>
                <xdr:colOff>160020</xdr:colOff>
                <xdr:row>10</xdr:row>
                <xdr:rowOff>121920</xdr:rowOff>
              </from>
              <to>
                <xdr:col>2</xdr:col>
                <xdr:colOff>327660</xdr:colOff>
                <xdr:row>15</xdr:row>
                <xdr:rowOff>0</xdr:rowOff>
              </to>
            </anchor>
          </objectPr>
        </oleObject>
      </mc:Choice>
      <mc:Fallback>
        <oleObject progId="Acrobat Document" dvAspect="DVASPECT_ICON" shapeId="4100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C6B83-6D75-4F8A-836A-765E70D5DD68}">
  <sheetPr>
    <tabColor theme="2" tint="-9.9978637043366805E-2"/>
  </sheetPr>
  <dimension ref="A1:N31"/>
  <sheetViews>
    <sheetView workbookViewId="0">
      <selection activeCell="B6" sqref="B6:B7"/>
    </sheetView>
  </sheetViews>
  <sheetFormatPr defaultColWidth="9.109375" defaultRowHeight="13.8" x14ac:dyDescent="0.3"/>
  <cols>
    <col min="1" max="1" width="48.88671875" style="44" customWidth="1"/>
    <col min="2" max="2" width="11.5546875" style="44" bestFit="1" customWidth="1"/>
    <col min="3" max="3" width="11" style="44" bestFit="1" customWidth="1"/>
    <col min="4" max="5" width="11.44140625" style="44" bestFit="1" customWidth="1"/>
    <col min="6" max="6" width="12.88671875" style="44" bestFit="1" customWidth="1"/>
    <col min="7" max="7" width="36.33203125" style="44" customWidth="1"/>
    <col min="8" max="8" width="9.109375" style="44"/>
    <col min="9" max="9" width="24.5546875" style="44" customWidth="1"/>
    <col min="10" max="10" width="9.109375" style="44"/>
    <col min="11" max="11" width="23.5546875" style="44" customWidth="1"/>
    <col min="12" max="12" width="40.6640625" style="44" customWidth="1"/>
    <col min="13" max="13" width="9.109375" style="44"/>
    <col min="14" max="14" width="14.5546875" style="44" bestFit="1" customWidth="1"/>
    <col min="15" max="16384" width="9.109375" style="44"/>
  </cols>
  <sheetData>
    <row r="1" spans="1:13" x14ac:dyDescent="0.3">
      <c r="A1" s="44" t="e">
        <f>#REF!</f>
        <v>#REF!</v>
      </c>
    </row>
    <row r="2" spans="1:13" ht="14.4" thickBot="1" x14ac:dyDescent="0.35">
      <c r="A2" s="75" t="s">
        <v>283</v>
      </c>
    </row>
    <row r="3" spans="1:13" ht="14.4" x14ac:dyDescent="0.3">
      <c r="A3" s="107" t="s">
        <v>356</v>
      </c>
    </row>
    <row r="4" spans="1:13" x14ac:dyDescent="0.3">
      <c r="A4" s="50" t="s">
        <v>284</v>
      </c>
      <c r="B4" s="50">
        <v>2024</v>
      </c>
      <c r="C4" s="50">
        <v>2025</v>
      </c>
      <c r="D4" s="50">
        <v>2026</v>
      </c>
      <c r="E4" s="50">
        <v>2027</v>
      </c>
      <c r="F4" s="50">
        <v>2028</v>
      </c>
    </row>
    <row r="5" spans="1:13" x14ac:dyDescent="0.3">
      <c r="A5" s="108" t="s">
        <v>287</v>
      </c>
      <c r="B5" s="108"/>
      <c r="C5" s="108"/>
      <c r="D5" s="108"/>
      <c r="E5" s="108"/>
      <c r="F5" s="108"/>
    </row>
    <row r="6" spans="1:13" x14ac:dyDescent="0.3">
      <c r="A6" s="44" t="s">
        <v>285</v>
      </c>
      <c r="B6" s="47">
        <v>345428</v>
      </c>
      <c r="C6" s="98">
        <v>298544</v>
      </c>
      <c r="D6" s="98">
        <v>332013</v>
      </c>
      <c r="E6" s="98">
        <v>352130</v>
      </c>
      <c r="F6" s="47">
        <v>3732025</v>
      </c>
    </row>
    <row r="7" spans="1:13" x14ac:dyDescent="0.3">
      <c r="A7" s="44" t="s">
        <v>286</v>
      </c>
      <c r="B7" s="47">
        <v>33825</v>
      </c>
      <c r="C7" s="47">
        <v>0</v>
      </c>
      <c r="D7" s="47">
        <v>0</v>
      </c>
      <c r="E7" s="47">
        <v>0</v>
      </c>
      <c r="F7" s="47">
        <v>0</v>
      </c>
    </row>
    <row r="8" spans="1:13" x14ac:dyDescent="0.3">
      <c r="A8" s="108" t="s">
        <v>288</v>
      </c>
      <c r="B8" s="108"/>
      <c r="C8" s="108"/>
      <c r="D8" s="108"/>
      <c r="E8" s="108"/>
      <c r="F8" s="108"/>
    </row>
    <row r="9" spans="1:13" x14ac:dyDescent="0.3">
      <c r="A9" s="44" t="s">
        <v>285</v>
      </c>
      <c r="B9" s="47">
        <v>344702</v>
      </c>
      <c r="C9" s="90">
        <v>304956</v>
      </c>
      <c r="D9" s="90">
        <v>341741</v>
      </c>
      <c r="E9" s="90">
        <v>359464</v>
      </c>
      <c r="F9" s="47">
        <v>382726</v>
      </c>
    </row>
    <row r="10" spans="1:13" x14ac:dyDescent="0.3">
      <c r="A10" s="44" t="s">
        <v>286</v>
      </c>
      <c r="B10" s="47">
        <v>33825</v>
      </c>
      <c r="C10" s="47">
        <v>0</v>
      </c>
      <c r="D10" s="47">
        <v>0</v>
      </c>
      <c r="E10" s="47">
        <v>0</v>
      </c>
      <c r="F10" s="47">
        <v>0</v>
      </c>
    </row>
    <row r="11" spans="1:13" x14ac:dyDescent="0.3">
      <c r="B11" s="47"/>
      <c r="C11" s="47"/>
      <c r="D11" s="47"/>
      <c r="E11" s="47"/>
      <c r="F11" s="47"/>
    </row>
    <row r="12" spans="1:13" x14ac:dyDescent="0.3">
      <c r="B12" s="47"/>
      <c r="C12" s="47"/>
      <c r="D12" s="47"/>
      <c r="E12" s="47"/>
      <c r="F12" s="47"/>
    </row>
    <row r="13" spans="1:13" x14ac:dyDescent="0.3">
      <c r="B13" s="47"/>
      <c r="C13" s="47"/>
      <c r="D13" s="47"/>
      <c r="E13" s="47"/>
      <c r="F13" s="47"/>
    </row>
    <row r="15" spans="1:13" x14ac:dyDescent="0.3">
      <c r="A15" s="124" t="s">
        <v>257</v>
      </c>
      <c r="B15" s="124"/>
      <c r="C15" s="124" t="s">
        <v>258</v>
      </c>
      <c r="D15" s="124"/>
      <c r="E15" s="124" t="s">
        <v>259</v>
      </c>
      <c r="F15" s="129"/>
      <c r="G15" s="130" t="s">
        <v>260</v>
      </c>
      <c r="H15" s="124" t="s">
        <v>261</v>
      </c>
      <c r="I15" s="130" t="s">
        <v>262</v>
      </c>
      <c r="J15" s="130"/>
      <c r="K15" s="130"/>
      <c r="L15" s="130"/>
      <c r="M15" s="122" t="s">
        <v>296</v>
      </c>
    </row>
    <row r="16" spans="1:13" x14ac:dyDescent="0.3">
      <c r="A16" s="124"/>
      <c r="B16" s="124"/>
      <c r="C16" s="124"/>
      <c r="D16" s="124"/>
      <c r="E16" s="124"/>
      <c r="F16" s="129"/>
      <c r="G16" s="130"/>
      <c r="H16" s="124"/>
      <c r="I16" s="123" t="s">
        <v>263</v>
      </c>
      <c r="J16" s="124" t="s">
        <v>264</v>
      </c>
      <c r="K16" s="124"/>
      <c r="L16" s="124"/>
      <c r="M16" s="122"/>
    </row>
    <row r="17" spans="1:14" x14ac:dyDescent="0.3">
      <c r="A17" s="124"/>
      <c r="B17" s="124"/>
      <c r="C17" s="124"/>
      <c r="D17" s="124"/>
      <c r="E17" s="124"/>
      <c r="F17" s="129"/>
      <c r="G17" s="130"/>
      <c r="H17" s="124"/>
      <c r="I17" s="123"/>
      <c r="J17" s="79" t="s">
        <v>265</v>
      </c>
      <c r="K17" s="80" t="s">
        <v>266</v>
      </c>
      <c r="L17" s="81" t="s">
        <v>267</v>
      </c>
      <c r="M17" s="122"/>
    </row>
    <row r="18" spans="1:14" x14ac:dyDescent="0.3">
      <c r="A18" s="125" t="s">
        <v>268</v>
      </c>
      <c r="B18" s="126"/>
      <c r="C18" s="126"/>
      <c r="D18" s="126"/>
      <c r="E18" s="126"/>
      <c r="F18" s="126"/>
      <c r="G18" s="127"/>
      <c r="H18" s="82"/>
      <c r="I18" s="83">
        <v>5424687</v>
      </c>
      <c r="J18" s="83">
        <v>589377</v>
      </c>
      <c r="K18" s="83">
        <v>217064</v>
      </c>
      <c r="L18" s="83">
        <v>1197508</v>
      </c>
      <c r="M18" s="83">
        <v>49033945940</v>
      </c>
    </row>
    <row r="19" spans="1:14" x14ac:dyDescent="0.3">
      <c r="A19" s="84" t="s">
        <v>269</v>
      </c>
      <c r="B19" s="84" t="s">
        <v>270</v>
      </c>
      <c r="C19" s="85" t="s">
        <v>271</v>
      </c>
      <c r="D19" s="85" t="s">
        <v>272</v>
      </c>
      <c r="E19" s="84" t="s">
        <v>273</v>
      </c>
      <c r="F19" s="84" t="s">
        <v>274</v>
      </c>
      <c r="G19" s="84" t="s">
        <v>275</v>
      </c>
      <c r="H19" s="84" t="s">
        <v>276</v>
      </c>
      <c r="I19" s="84" t="s">
        <v>277</v>
      </c>
      <c r="J19" s="85" t="s">
        <v>265</v>
      </c>
      <c r="K19" s="85" t="s">
        <v>266</v>
      </c>
      <c r="L19" s="85" t="s">
        <v>267</v>
      </c>
      <c r="M19" s="85" t="s">
        <v>278</v>
      </c>
      <c r="N19" s="85" t="s">
        <v>294</v>
      </c>
    </row>
    <row r="20" spans="1:14" x14ac:dyDescent="0.3">
      <c r="A20" s="86">
        <v>2</v>
      </c>
      <c r="B20" s="87" t="s">
        <v>279</v>
      </c>
      <c r="C20" s="87">
        <v>207</v>
      </c>
      <c r="D20" s="87" t="s">
        <v>280</v>
      </c>
      <c r="E20" s="87">
        <v>581488</v>
      </c>
      <c r="F20" s="87" t="s">
        <v>281</v>
      </c>
      <c r="G20" s="88">
        <v>2</v>
      </c>
      <c r="H20" s="89" t="s">
        <v>282</v>
      </c>
      <c r="I20" s="89">
        <v>1028</v>
      </c>
      <c r="J20" s="89">
        <v>124</v>
      </c>
      <c r="K20" s="89">
        <v>40</v>
      </c>
      <c r="L20" s="89">
        <v>198</v>
      </c>
      <c r="M20" s="89">
        <v>8243491</v>
      </c>
      <c r="N20" s="44" t="s">
        <v>295</v>
      </c>
    </row>
    <row r="23" spans="1:14" x14ac:dyDescent="0.3">
      <c r="A23" s="76" t="s">
        <v>289</v>
      </c>
    </row>
    <row r="24" spans="1:14" x14ac:dyDescent="0.3">
      <c r="A24" s="77"/>
    </row>
    <row r="25" spans="1:14" ht="124.2" x14ac:dyDescent="0.3">
      <c r="G25" s="78" t="s">
        <v>291</v>
      </c>
      <c r="I25" s="78" t="s">
        <v>290</v>
      </c>
      <c r="J25" s="128" t="s">
        <v>292</v>
      </c>
      <c r="K25" s="128"/>
      <c r="L25" s="78" t="s">
        <v>293</v>
      </c>
    </row>
    <row r="27" spans="1:14" x14ac:dyDescent="0.3">
      <c r="A27" s="50" t="s">
        <v>299</v>
      </c>
    </row>
    <row r="30" spans="1:14" x14ac:dyDescent="0.3">
      <c r="A30" s="91" t="s">
        <v>297</v>
      </c>
      <c r="B30" s="91"/>
      <c r="C30" s="91"/>
      <c r="D30" s="91"/>
    </row>
    <row r="31" spans="1:14" x14ac:dyDescent="0.3">
      <c r="A31" s="44" t="s">
        <v>298</v>
      </c>
    </row>
  </sheetData>
  <mergeCells count="11">
    <mergeCell ref="M15:M17"/>
    <mergeCell ref="I16:I17"/>
    <mergeCell ref="J16:L16"/>
    <mergeCell ref="A18:G18"/>
    <mergeCell ref="J25:K25"/>
    <mergeCell ref="A15:B17"/>
    <mergeCell ref="C15:D17"/>
    <mergeCell ref="E15:F17"/>
    <mergeCell ref="G15:G17"/>
    <mergeCell ref="H15:H17"/>
    <mergeCell ref="I15:L15"/>
  </mergeCells>
  <hyperlinks>
    <hyperlink ref="A2" r:id="rId1" display="https://www.mfsr.sk/sk/financie/verejne-financie/rozpocet-verejnej-spravy/" xr:uid="{CC377E8D-5DB0-4846-85C6-D3C992AC37B5}"/>
    <hyperlink ref="A3" r:id="rId2" display="https://www.rrz.sk/komunalna-kalkulacka/" xr:uid="{2E669D17-6C40-48DB-A439-11CCFE8EADD5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D871D-5580-48E1-912F-B0EB49608C12}">
  <sheetPr>
    <tabColor theme="7" tint="0.79998168889431442"/>
  </sheetPr>
  <dimension ref="A1:M12"/>
  <sheetViews>
    <sheetView workbookViewId="0">
      <selection activeCell="G12" sqref="G12"/>
    </sheetView>
  </sheetViews>
  <sheetFormatPr defaultColWidth="9.109375" defaultRowHeight="14.4" x14ac:dyDescent="0.3"/>
  <cols>
    <col min="1" max="1" width="18.33203125" style="3" customWidth="1"/>
    <col min="2" max="2" width="58" style="3" customWidth="1"/>
    <col min="3" max="3" width="6.6640625" style="3" bestFit="1" customWidth="1"/>
    <col min="4" max="4" width="5.88671875" style="3" bestFit="1" customWidth="1"/>
    <col min="5" max="5" width="7.109375" style="3" bestFit="1" customWidth="1"/>
    <col min="6" max="6" width="5" style="3" bestFit="1" customWidth="1"/>
    <col min="7" max="7" width="10.88671875" style="3" bestFit="1" customWidth="1"/>
    <col min="8" max="8" width="8.33203125" style="3" bestFit="1" customWidth="1"/>
    <col min="9" max="9" width="6" style="3" bestFit="1" customWidth="1"/>
    <col min="10" max="10" width="10.88671875" style="3" bestFit="1" customWidth="1"/>
    <col min="11" max="11" width="12.88671875" style="3" bestFit="1" customWidth="1"/>
    <col min="12" max="12" width="5" style="3" bestFit="1" customWidth="1"/>
    <col min="13" max="13" width="11.33203125" style="3" bestFit="1" customWidth="1"/>
    <col min="14" max="16384" width="9.109375" style="3"/>
  </cols>
  <sheetData>
    <row r="1" spans="1:13" x14ac:dyDescent="0.3">
      <c r="B1" s="3" t="e">
        <f>#REF!</f>
        <v>#REF!</v>
      </c>
    </row>
    <row r="3" spans="1:13" x14ac:dyDescent="0.3">
      <c r="B3" s="37" t="s">
        <v>240</v>
      </c>
    </row>
    <row r="4" spans="1:13" x14ac:dyDescent="0.3">
      <c r="K4" s="71" t="s">
        <v>256</v>
      </c>
    </row>
    <row r="5" spans="1:13" x14ac:dyDescent="0.3">
      <c r="E5" s="55"/>
      <c r="F5" s="57">
        <v>2025</v>
      </c>
      <c r="G5" s="56"/>
      <c r="H5" s="55"/>
      <c r="I5" s="57">
        <v>2026</v>
      </c>
      <c r="J5" s="56"/>
      <c r="K5" s="55"/>
      <c r="L5" s="57">
        <v>2027</v>
      </c>
      <c r="M5" s="56"/>
    </row>
    <row r="6" spans="1:13" x14ac:dyDescent="0.3">
      <c r="B6" s="36" t="s">
        <v>241</v>
      </c>
      <c r="C6" s="36" t="s">
        <v>245</v>
      </c>
      <c r="D6" s="36" t="s">
        <v>246</v>
      </c>
      <c r="E6" s="59" t="s">
        <v>253</v>
      </c>
      <c r="F6" s="60" t="s">
        <v>254</v>
      </c>
      <c r="G6" s="61" t="s">
        <v>255</v>
      </c>
      <c r="H6" s="59" t="s">
        <v>253</v>
      </c>
      <c r="I6" s="60" t="s">
        <v>254</v>
      </c>
      <c r="J6" s="61" t="s">
        <v>255</v>
      </c>
      <c r="K6" s="59" t="s">
        <v>253</v>
      </c>
      <c r="L6" s="60" t="s">
        <v>254</v>
      </c>
      <c r="M6" s="61" t="s">
        <v>255</v>
      </c>
    </row>
    <row r="7" spans="1:13" ht="28.8" x14ac:dyDescent="0.3">
      <c r="A7" s="54" t="s">
        <v>252</v>
      </c>
      <c r="B7" s="51" t="s">
        <v>250</v>
      </c>
      <c r="C7" s="52">
        <v>20</v>
      </c>
      <c r="D7" s="55" t="s">
        <v>242</v>
      </c>
      <c r="E7" s="68">
        <f>C7</f>
        <v>20</v>
      </c>
      <c r="F7" s="69">
        <v>50</v>
      </c>
      <c r="G7" s="72">
        <f>F7*C7</f>
        <v>1000</v>
      </c>
      <c r="H7" s="73">
        <f>C7</f>
        <v>20</v>
      </c>
      <c r="I7" s="69">
        <v>50</v>
      </c>
      <c r="J7" s="72">
        <f>H7*I7</f>
        <v>1000</v>
      </c>
      <c r="K7" s="68">
        <f>C7*1.1</f>
        <v>22</v>
      </c>
      <c r="L7" s="69">
        <v>50</v>
      </c>
      <c r="M7" s="72">
        <f>K7*L7</f>
        <v>1100</v>
      </c>
    </row>
    <row r="8" spans="1:13" ht="43.2" x14ac:dyDescent="0.3">
      <c r="A8" s="54" t="s">
        <v>252</v>
      </c>
      <c r="B8" s="51" t="s">
        <v>251</v>
      </c>
      <c r="C8" s="52">
        <v>20</v>
      </c>
      <c r="D8" s="55" t="s">
        <v>243</v>
      </c>
      <c r="E8" s="67">
        <f t="shared" ref="E8:E11" si="0">C8</f>
        <v>20</v>
      </c>
      <c r="F8" s="3">
        <v>50</v>
      </c>
      <c r="G8" s="62">
        <f t="shared" ref="G8:G11" si="1">F8*C8</f>
        <v>1000</v>
      </c>
      <c r="H8" s="65">
        <f t="shared" ref="H8:H11" si="2">C8</f>
        <v>20</v>
      </c>
      <c r="I8" s="3">
        <v>50</v>
      </c>
      <c r="J8" s="62">
        <f t="shared" ref="J8:J11" si="3">H8*I8</f>
        <v>1000</v>
      </c>
      <c r="K8" s="67">
        <f t="shared" ref="K8:K11" si="4">C8*1.1</f>
        <v>22</v>
      </c>
      <c r="L8" s="3">
        <v>50</v>
      </c>
      <c r="M8" s="62">
        <f t="shared" ref="M8:M11" si="5">K8*L8</f>
        <v>1100</v>
      </c>
    </row>
    <row r="9" spans="1:13" x14ac:dyDescent="0.3">
      <c r="A9" s="54" t="s">
        <v>252</v>
      </c>
      <c r="B9" s="53" t="s">
        <v>249</v>
      </c>
      <c r="C9" s="52">
        <v>20</v>
      </c>
      <c r="D9" s="55" t="s">
        <v>244</v>
      </c>
      <c r="E9" s="67">
        <f t="shared" si="0"/>
        <v>20</v>
      </c>
      <c r="F9" s="3">
        <v>50</v>
      </c>
      <c r="G9" s="62">
        <f t="shared" si="1"/>
        <v>1000</v>
      </c>
      <c r="H9" s="65">
        <f t="shared" si="2"/>
        <v>20</v>
      </c>
      <c r="I9" s="3">
        <v>50</v>
      </c>
      <c r="J9" s="62">
        <f t="shared" si="3"/>
        <v>1000</v>
      </c>
      <c r="K9" s="67">
        <f t="shared" si="4"/>
        <v>22</v>
      </c>
      <c r="L9" s="3">
        <v>50</v>
      </c>
      <c r="M9" s="62">
        <f t="shared" si="5"/>
        <v>1100</v>
      </c>
    </row>
    <row r="10" spans="1:13" x14ac:dyDescent="0.3">
      <c r="A10" s="54" t="s">
        <v>252</v>
      </c>
      <c r="B10" s="53" t="s">
        <v>247</v>
      </c>
      <c r="C10" s="52">
        <v>20</v>
      </c>
      <c r="D10" s="55" t="s">
        <v>242</v>
      </c>
      <c r="E10" s="67">
        <f t="shared" si="0"/>
        <v>20</v>
      </c>
      <c r="F10" s="3">
        <v>100</v>
      </c>
      <c r="G10" s="62">
        <f t="shared" si="1"/>
        <v>2000</v>
      </c>
      <c r="H10" s="65">
        <f t="shared" si="2"/>
        <v>20</v>
      </c>
      <c r="I10" s="3">
        <v>100</v>
      </c>
      <c r="J10" s="62">
        <f t="shared" si="3"/>
        <v>2000</v>
      </c>
      <c r="K10" s="67">
        <f t="shared" si="4"/>
        <v>22</v>
      </c>
      <c r="L10" s="3">
        <v>100</v>
      </c>
      <c r="M10" s="62">
        <f t="shared" si="5"/>
        <v>2200</v>
      </c>
    </row>
    <row r="11" spans="1:13" ht="57.6" x14ac:dyDescent="0.3">
      <c r="A11" s="54" t="s">
        <v>252</v>
      </c>
      <c r="B11" s="51" t="s">
        <v>248</v>
      </c>
      <c r="C11" s="52">
        <v>20</v>
      </c>
      <c r="D11" s="55" t="s">
        <v>243</v>
      </c>
      <c r="E11" s="70">
        <f t="shared" si="0"/>
        <v>20</v>
      </c>
      <c r="F11" s="63">
        <v>50</v>
      </c>
      <c r="G11" s="64">
        <f t="shared" si="1"/>
        <v>1000</v>
      </c>
      <c r="H11" s="66">
        <f t="shared" si="2"/>
        <v>20</v>
      </c>
      <c r="I11" s="63">
        <v>50</v>
      </c>
      <c r="J11" s="64">
        <f t="shared" si="3"/>
        <v>1000</v>
      </c>
      <c r="K11" s="70">
        <f t="shared" si="4"/>
        <v>22</v>
      </c>
      <c r="L11" s="63">
        <v>50</v>
      </c>
      <c r="M11" s="64">
        <f t="shared" si="5"/>
        <v>1100</v>
      </c>
    </row>
    <row r="12" spans="1:13" x14ac:dyDescent="0.3">
      <c r="G12" s="74">
        <f>SUM(G7:G11)</f>
        <v>6000</v>
      </c>
      <c r="H12" s="58"/>
      <c r="J12" s="74">
        <f>SUM(J7:J11)</f>
        <v>6000</v>
      </c>
      <c r="M12" s="74">
        <f>SUM(M7:M11)</f>
        <v>6600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25C2-AFD2-4DA3-B61A-980CE1E95186}">
  <dimension ref="A1:N190"/>
  <sheetViews>
    <sheetView topLeftCell="A16" workbookViewId="0"/>
  </sheetViews>
  <sheetFormatPr defaultRowHeight="13.8" x14ac:dyDescent="0.3"/>
  <cols>
    <col min="1" max="2" width="17" style="92" bestFit="1" customWidth="1"/>
    <col min="3" max="3" width="9.109375" style="92"/>
    <col min="4" max="4" width="24.5546875" style="92" bestFit="1" customWidth="1"/>
    <col min="5" max="5" width="9.109375" style="92"/>
    <col min="6" max="6" width="10.109375" style="92" bestFit="1" customWidth="1"/>
    <col min="7" max="7" width="5" style="92" bestFit="1" customWidth="1"/>
    <col min="8" max="8" width="9.109375" style="92"/>
    <col min="9" max="9" width="11" style="47" bestFit="1" customWidth="1"/>
    <col min="10" max="10" width="9.88671875" style="92" bestFit="1" customWidth="1"/>
    <col min="11" max="11" width="11" style="47" bestFit="1" customWidth="1"/>
    <col min="12" max="12" width="27.88671875" style="92" bestFit="1" customWidth="1"/>
    <col min="13" max="13" width="16.109375" style="92" bestFit="1" customWidth="1"/>
    <col min="14" max="256" width="9.109375" style="92"/>
    <col min="257" max="258" width="17" style="92" bestFit="1" customWidth="1"/>
    <col min="259" max="259" width="9.109375" style="92"/>
    <col min="260" max="260" width="24.5546875" style="92" bestFit="1" customWidth="1"/>
    <col min="261" max="261" width="9.109375" style="92"/>
    <col min="262" max="262" width="10.109375" style="92" bestFit="1" customWidth="1"/>
    <col min="263" max="263" width="5" style="92" bestFit="1" customWidth="1"/>
    <col min="264" max="265" width="9.109375" style="92"/>
    <col min="266" max="266" width="9.88671875" style="92" bestFit="1" customWidth="1"/>
    <col min="267" max="267" width="9.109375" style="92"/>
    <col min="268" max="268" width="27.88671875" style="92" bestFit="1" customWidth="1"/>
    <col min="269" max="512" width="9.109375" style="92"/>
    <col min="513" max="514" width="17" style="92" bestFit="1" customWidth="1"/>
    <col min="515" max="515" width="9.109375" style="92"/>
    <col min="516" max="516" width="24.5546875" style="92" bestFit="1" customWidth="1"/>
    <col min="517" max="517" width="9.109375" style="92"/>
    <col min="518" max="518" width="10.109375" style="92" bestFit="1" customWidth="1"/>
    <col min="519" max="519" width="5" style="92" bestFit="1" customWidth="1"/>
    <col min="520" max="521" width="9.109375" style="92"/>
    <col min="522" max="522" width="9.88671875" style="92" bestFit="1" customWidth="1"/>
    <col min="523" max="523" width="9.109375" style="92"/>
    <col min="524" max="524" width="27.88671875" style="92" bestFit="1" customWidth="1"/>
    <col min="525" max="768" width="9.109375" style="92"/>
    <col min="769" max="770" width="17" style="92" bestFit="1" customWidth="1"/>
    <col min="771" max="771" width="9.109375" style="92"/>
    <col min="772" max="772" width="24.5546875" style="92" bestFit="1" customWidth="1"/>
    <col min="773" max="773" width="9.109375" style="92"/>
    <col min="774" max="774" width="10.109375" style="92" bestFit="1" customWidth="1"/>
    <col min="775" max="775" width="5" style="92" bestFit="1" customWidth="1"/>
    <col min="776" max="777" width="9.109375" style="92"/>
    <col min="778" max="778" width="9.88671875" style="92" bestFit="1" customWidth="1"/>
    <col min="779" max="779" width="9.109375" style="92"/>
    <col min="780" max="780" width="27.88671875" style="92" bestFit="1" customWidth="1"/>
    <col min="781" max="1024" width="9.109375" style="92"/>
    <col min="1025" max="1026" width="17" style="92" bestFit="1" customWidth="1"/>
    <col min="1027" max="1027" width="9.109375" style="92"/>
    <col min="1028" max="1028" width="24.5546875" style="92" bestFit="1" customWidth="1"/>
    <col min="1029" max="1029" width="9.109375" style="92"/>
    <col min="1030" max="1030" width="10.109375" style="92" bestFit="1" customWidth="1"/>
    <col min="1031" max="1031" width="5" style="92" bestFit="1" customWidth="1"/>
    <col min="1032" max="1033" width="9.109375" style="92"/>
    <col min="1034" max="1034" width="9.88671875" style="92" bestFit="1" customWidth="1"/>
    <col min="1035" max="1035" width="9.109375" style="92"/>
    <col min="1036" max="1036" width="27.88671875" style="92" bestFit="1" customWidth="1"/>
    <col min="1037" max="1280" width="9.109375" style="92"/>
    <col min="1281" max="1282" width="17" style="92" bestFit="1" customWidth="1"/>
    <col min="1283" max="1283" width="9.109375" style="92"/>
    <col min="1284" max="1284" width="24.5546875" style="92" bestFit="1" customWidth="1"/>
    <col min="1285" max="1285" width="9.109375" style="92"/>
    <col min="1286" max="1286" width="10.109375" style="92" bestFit="1" customWidth="1"/>
    <col min="1287" max="1287" width="5" style="92" bestFit="1" customWidth="1"/>
    <col min="1288" max="1289" width="9.109375" style="92"/>
    <col min="1290" max="1290" width="9.88671875" style="92" bestFit="1" customWidth="1"/>
    <col min="1291" max="1291" width="9.109375" style="92"/>
    <col min="1292" max="1292" width="27.88671875" style="92" bestFit="1" customWidth="1"/>
    <col min="1293" max="1536" width="9.109375" style="92"/>
    <col min="1537" max="1538" width="17" style="92" bestFit="1" customWidth="1"/>
    <col min="1539" max="1539" width="9.109375" style="92"/>
    <col min="1540" max="1540" width="24.5546875" style="92" bestFit="1" customWidth="1"/>
    <col min="1541" max="1541" width="9.109375" style="92"/>
    <col min="1542" max="1542" width="10.109375" style="92" bestFit="1" customWidth="1"/>
    <col min="1543" max="1543" width="5" style="92" bestFit="1" customWidth="1"/>
    <col min="1544" max="1545" width="9.109375" style="92"/>
    <col min="1546" max="1546" width="9.88671875" style="92" bestFit="1" customWidth="1"/>
    <col min="1547" max="1547" width="9.109375" style="92"/>
    <col min="1548" max="1548" width="27.88671875" style="92" bestFit="1" customWidth="1"/>
    <col min="1549" max="1792" width="9.109375" style="92"/>
    <col min="1793" max="1794" width="17" style="92" bestFit="1" customWidth="1"/>
    <col min="1795" max="1795" width="9.109375" style="92"/>
    <col min="1796" max="1796" width="24.5546875" style="92" bestFit="1" customWidth="1"/>
    <col min="1797" max="1797" width="9.109375" style="92"/>
    <col min="1798" max="1798" width="10.109375" style="92" bestFit="1" customWidth="1"/>
    <col min="1799" max="1799" width="5" style="92" bestFit="1" customWidth="1"/>
    <col min="1800" max="1801" width="9.109375" style="92"/>
    <col min="1802" max="1802" width="9.88671875" style="92" bestFit="1" customWidth="1"/>
    <col min="1803" max="1803" width="9.109375" style="92"/>
    <col min="1804" max="1804" width="27.88671875" style="92" bestFit="1" customWidth="1"/>
    <col min="1805" max="2048" width="9.109375" style="92"/>
    <col min="2049" max="2050" width="17" style="92" bestFit="1" customWidth="1"/>
    <col min="2051" max="2051" width="9.109375" style="92"/>
    <col min="2052" max="2052" width="24.5546875" style="92" bestFit="1" customWidth="1"/>
    <col min="2053" max="2053" width="9.109375" style="92"/>
    <col min="2054" max="2054" width="10.109375" style="92" bestFit="1" customWidth="1"/>
    <col min="2055" max="2055" width="5" style="92" bestFit="1" customWidth="1"/>
    <col min="2056" max="2057" width="9.109375" style="92"/>
    <col min="2058" max="2058" width="9.88671875" style="92" bestFit="1" customWidth="1"/>
    <col min="2059" max="2059" width="9.109375" style="92"/>
    <col min="2060" max="2060" width="27.88671875" style="92" bestFit="1" customWidth="1"/>
    <col min="2061" max="2304" width="9.109375" style="92"/>
    <col min="2305" max="2306" width="17" style="92" bestFit="1" customWidth="1"/>
    <col min="2307" max="2307" width="9.109375" style="92"/>
    <col min="2308" max="2308" width="24.5546875" style="92" bestFit="1" customWidth="1"/>
    <col min="2309" max="2309" width="9.109375" style="92"/>
    <col min="2310" max="2310" width="10.109375" style="92" bestFit="1" customWidth="1"/>
    <col min="2311" max="2311" width="5" style="92" bestFit="1" customWidth="1"/>
    <col min="2312" max="2313" width="9.109375" style="92"/>
    <col min="2314" max="2314" width="9.88671875" style="92" bestFit="1" customWidth="1"/>
    <col min="2315" max="2315" width="9.109375" style="92"/>
    <col min="2316" max="2316" width="27.88671875" style="92" bestFit="1" customWidth="1"/>
    <col min="2317" max="2560" width="9.109375" style="92"/>
    <col min="2561" max="2562" width="17" style="92" bestFit="1" customWidth="1"/>
    <col min="2563" max="2563" width="9.109375" style="92"/>
    <col min="2564" max="2564" width="24.5546875" style="92" bestFit="1" customWidth="1"/>
    <col min="2565" max="2565" width="9.109375" style="92"/>
    <col min="2566" max="2566" width="10.109375" style="92" bestFit="1" customWidth="1"/>
    <col min="2567" max="2567" width="5" style="92" bestFit="1" customWidth="1"/>
    <col min="2568" max="2569" width="9.109375" style="92"/>
    <col min="2570" max="2570" width="9.88671875" style="92" bestFit="1" customWidth="1"/>
    <col min="2571" max="2571" width="9.109375" style="92"/>
    <col min="2572" max="2572" width="27.88671875" style="92" bestFit="1" customWidth="1"/>
    <col min="2573" max="2816" width="9.109375" style="92"/>
    <col min="2817" max="2818" width="17" style="92" bestFit="1" customWidth="1"/>
    <col min="2819" max="2819" width="9.109375" style="92"/>
    <col min="2820" max="2820" width="24.5546875" style="92" bestFit="1" customWidth="1"/>
    <col min="2821" max="2821" width="9.109375" style="92"/>
    <col min="2822" max="2822" width="10.109375" style="92" bestFit="1" customWidth="1"/>
    <col min="2823" max="2823" width="5" style="92" bestFit="1" customWidth="1"/>
    <col min="2824" max="2825" width="9.109375" style="92"/>
    <col min="2826" max="2826" width="9.88671875" style="92" bestFit="1" customWidth="1"/>
    <col min="2827" max="2827" width="9.109375" style="92"/>
    <col min="2828" max="2828" width="27.88671875" style="92" bestFit="1" customWidth="1"/>
    <col min="2829" max="3072" width="9.109375" style="92"/>
    <col min="3073" max="3074" width="17" style="92" bestFit="1" customWidth="1"/>
    <col min="3075" max="3075" width="9.109375" style="92"/>
    <col min="3076" max="3076" width="24.5546875" style="92" bestFit="1" customWidth="1"/>
    <col min="3077" max="3077" width="9.109375" style="92"/>
    <col min="3078" max="3078" width="10.109375" style="92" bestFit="1" customWidth="1"/>
    <col min="3079" max="3079" width="5" style="92" bestFit="1" customWidth="1"/>
    <col min="3080" max="3081" width="9.109375" style="92"/>
    <col min="3082" max="3082" width="9.88671875" style="92" bestFit="1" customWidth="1"/>
    <col min="3083" max="3083" width="9.109375" style="92"/>
    <col min="3084" max="3084" width="27.88671875" style="92" bestFit="1" customWidth="1"/>
    <col min="3085" max="3328" width="9.109375" style="92"/>
    <col min="3329" max="3330" width="17" style="92" bestFit="1" customWidth="1"/>
    <col min="3331" max="3331" width="9.109375" style="92"/>
    <col min="3332" max="3332" width="24.5546875" style="92" bestFit="1" customWidth="1"/>
    <col min="3333" max="3333" width="9.109375" style="92"/>
    <col min="3334" max="3334" width="10.109375" style="92" bestFit="1" customWidth="1"/>
    <col min="3335" max="3335" width="5" style="92" bestFit="1" customWidth="1"/>
    <col min="3336" max="3337" width="9.109375" style="92"/>
    <col min="3338" max="3338" width="9.88671875" style="92" bestFit="1" customWidth="1"/>
    <col min="3339" max="3339" width="9.109375" style="92"/>
    <col min="3340" max="3340" width="27.88671875" style="92" bestFit="1" customWidth="1"/>
    <col min="3341" max="3584" width="9.109375" style="92"/>
    <col min="3585" max="3586" width="17" style="92" bestFit="1" customWidth="1"/>
    <col min="3587" max="3587" width="9.109375" style="92"/>
    <col min="3588" max="3588" width="24.5546875" style="92" bestFit="1" customWidth="1"/>
    <col min="3589" max="3589" width="9.109375" style="92"/>
    <col min="3590" max="3590" width="10.109375" style="92" bestFit="1" customWidth="1"/>
    <col min="3591" max="3591" width="5" style="92" bestFit="1" customWidth="1"/>
    <col min="3592" max="3593" width="9.109375" style="92"/>
    <col min="3594" max="3594" width="9.88671875" style="92" bestFit="1" customWidth="1"/>
    <col min="3595" max="3595" width="9.109375" style="92"/>
    <col min="3596" max="3596" width="27.88671875" style="92" bestFit="1" customWidth="1"/>
    <col min="3597" max="3840" width="9.109375" style="92"/>
    <col min="3841" max="3842" width="17" style="92" bestFit="1" customWidth="1"/>
    <col min="3843" max="3843" width="9.109375" style="92"/>
    <col min="3844" max="3844" width="24.5546875" style="92" bestFit="1" customWidth="1"/>
    <col min="3845" max="3845" width="9.109375" style="92"/>
    <col min="3846" max="3846" width="10.109375" style="92" bestFit="1" customWidth="1"/>
    <col min="3847" max="3847" width="5" style="92" bestFit="1" customWidth="1"/>
    <col min="3848" max="3849" width="9.109375" style="92"/>
    <col min="3850" max="3850" width="9.88671875" style="92" bestFit="1" customWidth="1"/>
    <col min="3851" max="3851" width="9.109375" style="92"/>
    <col min="3852" max="3852" width="27.88671875" style="92" bestFit="1" customWidth="1"/>
    <col min="3853" max="4096" width="9.109375" style="92"/>
    <col min="4097" max="4098" width="17" style="92" bestFit="1" customWidth="1"/>
    <col min="4099" max="4099" width="9.109375" style="92"/>
    <col min="4100" max="4100" width="24.5546875" style="92" bestFit="1" customWidth="1"/>
    <col min="4101" max="4101" width="9.109375" style="92"/>
    <col min="4102" max="4102" width="10.109375" style="92" bestFit="1" customWidth="1"/>
    <col min="4103" max="4103" width="5" style="92" bestFit="1" customWidth="1"/>
    <col min="4104" max="4105" width="9.109375" style="92"/>
    <col min="4106" max="4106" width="9.88671875" style="92" bestFit="1" customWidth="1"/>
    <col min="4107" max="4107" width="9.109375" style="92"/>
    <col min="4108" max="4108" width="27.88671875" style="92" bestFit="1" customWidth="1"/>
    <col min="4109" max="4352" width="9.109375" style="92"/>
    <col min="4353" max="4354" width="17" style="92" bestFit="1" customWidth="1"/>
    <col min="4355" max="4355" width="9.109375" style="92"/>
    <col min="4356" max="4356" width="24.5546875" style="92" bestFit="1" customWidth="1"/>
    <col min="4357" max="4357" width="9.109375" style="92"/>
    <col min="4358" max="4358" width="10.109375" style="92" bestFit="1" customWidth="1"/>
    <col min="4359" max="4359" width="5" style="92" bestFit="1" customWidth="1"/>
    <col min="4360" max="4361" width="9.109375" style="92"/>
    <col min="4362" max="4362" width="9.88671875" style="92" bestFit="1" customWidth="1"/>
    <col min="4363" max="4363" width="9.109375" style="92"/>
    <col min="4364" max="4364" width="27.88671875" style="92" bestFit="1" customWidth="1"/>
    <col min="4365" max="4608" width="9.109375" style="92"/>
    <col min="4609" max="4610" width="17" style="92" bestFit="1" customWidth="1"/>
    <col min="4611" max="4611" width="9.109375" style="92"/>
    <col min="4612" max="4612" width="24.5546875" style="92" bestFit="1" customWidth="1"/>
    <col min="4613" max="4613" width="9.109375" style="92"/>
    <col min="4614" max="4614" width="10.109375" style="92" bestFit="1" customWidth="1"/>
    <col min="4615" max="4615" width="5" style="92" bestFit="1" customWidth="1"/>
    <col min="4616" max="4617" width="9.109375" style="92"/>
    <col min="4618" max="4618" width="9.88671875" style="92" bestFit="1" customWidth="1"/>
    <col min="4619" max="4619" width="9.109375" style="92"/>
    <col min="4620" max="4620" width="27.88671875" style="92" bestFit="1" customWidth="1"/>
    <col min="4621" max="4864" width="9.109375" style="92"/>
    <col min="4865" max="4866" width="17" style="92" bestFit="1" customWidth="1"/>
    <col min="4867" max="4867" width="9.109375" style="92"/>
    <col min="4868" max="4868" width="24.5546875" style="92" bestFit="1" customWidth="1"/>
    <col min="4869" max="4869" width="9.109375" style="92"/>
    <col min="4870" max="4870" width="10.109375" style="92" bestFit="1" customWidth="1"/>
    <col min="4871" max="4871" width="5" style="92" bestFit="1" customWidth="1"/>
    <col min="4872" max="4873" width="9.109375" style="92"/>
    <col min="4874" max="4874" width="9.88671875" style="92" bestFit="1" customWidth="1"/>
    <col min="4875" max="4875" width="9.109375" style="92"/>
    <col min="4876" max="4876" width="27.88671875" style="92" bestFit="1" customWidth="1"/>
    <col min="4877" max="5120" width="9.109375" style="92"/>
    <col min="5121" max="5122" width="17" style="92" bestFit="1" customWidth="1"/>
    <col min="5123" max="5123" width="9.109375" style="92"/>
    <col min="5124" max="5124" width="24.5546875" style="92" bestFit="1" customWidth="1"/>
    <col min="5125" max="5125" width="9.109375" style="92"/>
    <col min="5126" max="5126" width="10.109375" style="92" bestFit="1" customWidth="1"/>
    <col min="5127" max="5127" width="5" style="92" bestFit="1" customWidth="1"/>
    <col min="5128" max="5129" width="9.109375" style="92"/>
    <col min="5130" max="5130" width="9.88671875" style="92" bestFit="1" customWidth="1"/>
    <col min="5131" max="5131" width="9.109375" style="92"/>
    <col min="5132" max="5132" width="27.88671875" style="92" bestFit="1" customWidth="1"/>
    <col min="5133" max="5376" width="9.109375" style="92"/>
    <col min="5377" max="5378" width="17" style="92" bestFit="1" customWidth="1"/>
    <col min="5379" max="5379" width="9.109375" style="92"/>
    <col min="5380" max="5380" width="24.5546875" style="92" bestFit="1" customWidth="1"/>
    <col min="5381" max="5381" width="9.109375" style="92"/>
    <col min="5382" max="5382" width="10.109375" style="92" bestFit="1" customWidth="1"/>
    <col min="5383" max="5383" width="5" style="92" bestFit="1" customWidth="1"/>
    <col min="5384" max="5385" width="9.109375" style="92"/>
    <col min="5386" max="5386" width="9.88671875" style="92" bestFit="1" customWidth="1"/>
    <col min="5387" max="5387" width="9.109375" style="92"/>
    <col min="5388" max="5388" width="27.88671875" style="92" bestFit="1" customWidth="1"/>
    <col min="5389" max="5632" width="9.109375" style="92"/>
    <col min="5633" max="5634" width="17" style="92" bestFit="1" customWidth="1"/>
    <col min="5635" max="5635" width="9.109375" style="92"/>
    <col min="5636" max="5636" width="24.5546875" style="92" bestFit="1" customWidth="1"/>
    <col min="5637" max="5637" width="9.109375" style="92"/>
    <col min="5638" max="5638" width="10.109375" style="92" bestFit="1" customWidth="1"/>
    <col min="5639" max="5639" width="5" style="92" bestFit="1" customWidth="1"/>
    <col min="5640" max="5641" width="9.109375" style="92"/>
    <col min="5642" max="5642" width="9.88671875" style="92" bestFit="1" customWidth="1"/>
    <col min="5643" max="5643" width="9.109375" style="92"/>
    <col min="5644" max="5644" width="27.88671875" style="92" bestFit="1" customWidth="1"/>
    <col min="5645" max="5888" width="9.109375" style="92"/>
    <col min="5889" max="5890" width="17" style="92" bestFit="1" customWidth="1"/>
    <col min="5891" max="5891" width="9.109375" style="92"/>
    <col min="5892" max="5892" width="24.5546875" style="92" bestFit="1" customWidth="1"/>
    <col min="5893" max="5893" width="9.109375" style="92"/>
    <col min="5894" max="5894" width="10.109375" style="92" bestFit="1" customWidth="1"/>
    <col min="5895" max="5895" width="5" style="92" bestFit="1" customWidth="1"/>
    <col min="5896" max="5897" width="9.109375" style="92"/>
    <col min="5898" max="5898" width="9.88671875" style="92" bestFit="1" customWidth="1"/>
    <col min="5899" max="5899" width="9.109375" style="92"/>
    <col min="5900" max="5900" width="27.88671875" style="92" bestFit="1" customWidth="1"/>
    <col min="5901" max="6144" width="9.109375" style="92"/>
    <col min="6145" max="6146" width="17" style="92" bestFit="1" customWidth="1"/>
    <col min="6147" max="6147" width="9.109375" style="92"/>
    <col min="6148" max="6148" width="24.5546875" style="92" bestFit="1" customWidth="1"/>
    <col min="6149" max="6149" width="9.109375" style="92"/>
    <col min="6150" max="6150" width="10.109375" style="92" bestFit="1" customWidth="1"/>
    <col min="6151" max="6151" width="5" style="92" bestFit="1" customWidth="1"/>
    <col min="6152" max="6153" width="9.109375" style="92"/>
    <col min="6154" max="6154" width="9.88671875" style="92" bestFit="1" customWidth="1"/>
    <col min="6155" max="6155" width="9.109375" style="92"/>
    <col min="6156" max="6156" width="27.88671875" style="92" bestFit="1" customWidth="1"/>
    <col min="6157" max="6400" width="9.109375" style="92"/>
    <col min="6401" max="6402" width="17" style="92" bestFit="1" customWidth="1"/>
    <col min="6403" max="6403" width="9.109375" style="92"/>
    <col min="6404" max="6404" width="24.5546875" style="92" bestFit="1" customWidth="1"/>
    <col min="6405" max="6405" width="9.109375" style="92"/>
    <col min="6406" max="6406" width="10.109375" style="92" bestFit="1" customWidth="1"/>
    <col min="6407" max="6407" width="5" style="92" bestFit="1" customWidth="1"/>
    <col min="6408" max="6409" width="9.109375" style="92"/>
    <col min="6410" max="6410" width="9.88671875" style="92" bestFit="1" customWidth="1"/>
    <col min="6411" max="6411" width="9.109375" style="92"/>
    <col min="6412" max="6412" width="27.88671875" style="92" bestFit="1" customWidth="1"/>
    <col min="6413" max="6656" width="9.109375" style="92"/>
    <col min="6657" max="6658" width="17" style="92" bestFit="1" customWidth="1"/>
    <col min="6659" max="6659" width="9.109375" style="92"/>
    <col min="6660" max="6660" width="24.5546875" style="92" bestFit="1" customWidth="1"/>
    <col min="6661" max="6661" width="9.109375" style="92"/>
    <col min="6662" max="6662" width="10.109375" style="92" bestFit="1" customWidth="1"/>
    <col min="6663" max="6663" width="5" style="92" bestFit="1" customWidth="1"/>
    <col min="6664" max="6665" width="9.109375" style="92"/>
    <col min="6666" max="6666" width="9.88671875" style="92" bestFit="1" customWidth="1"/>
    <col min="6667" max="6667" width="9.109375" style="92"/>
    <col min="6668" max="6668" width="27.88671875" style="92" bestFit="1" customWidth="1"/>
    <col min="6669" max="6912" width="9.109375" style="92"/>
    <col min="6913" max="6914" width="17" style="92" bestFit="1" customWidth="1"/>
    <col min="6915" max="6915" width="9.109375" style="92"/>
    <col min="6916" max="6916" width="24.5546875" style="92" bestFit="1" customWidth="1"/>
    <col min="6917" max="6917" width="9.109375" style="92"/>
    <col min="6918" max="6918" width="10.109375" style="92" bestFit="1" customWidth="1"/>
    <col min="6919" max="6919" width="5" style="92" bestFit="1" customWidth="1"/>
    <col min="6920" max="6921" width="9.109375" style="92"/>
    <col min="6922" max="6922" width="9.88671875" style="92" bestFit="1" customWidth="1"/>
    <col min="6923" max="6923" width="9.109375" style="92"/>
    <col min="6924" max="6924" width="27.88671875" style="92" bestFit="1" customWidth="1"/>
    <col min="6925" max="7168" width="9.109375" style="92"/>
    <col min="7169" max="7170" width="17" style="92" bestFit="1" customWidth="1"/>
    <col min="7171" max="7171" width="9.109375" style="92"/>
    <col min="7172" max="7172" width="24.5546875" style="92" bestFit="1" customWidth="1"/>
    <col min="7173" max="7173" width="9.109375" style="92"/>
    <col min="7174" max="7174" width="10.109375" style="92" bestFit="1" customWidth="1"/>
    <col min="7175" max="7175" width="5" style="92" bestFit="1" customWidth="1"/>
    <col min="7176" max="7177" width="9.109375" style="92"/>
    <col min="7178" max="7178" width="9.88671875" style="92" bestFit="1" customWidth="1"/>
    <col min="7179" max="7179" width="9.109375" style="92"/>
    <col min="7180" max="7180" width="27.88671875" style="92" bestFit="1" customWidth="1"/>
    <col min="7181" max="7424" width="9.109375" style="92"/>
    <col min="7425" max="7426" width="17" style="92" bestFit="1" customWidth="1"/>
    <col min="7427" max="7427" width="9.109375" style="92"/>
    <col min="7428" max="7428" width="24.5546875" style="92" bestFit="1" customWidth="1"/>
    <col min="7429" max="7429" width="9.109375" style="92"/>
    <col min="7430" max="7430" width="10.109375" style="92" bestFit="1" customWidth="1"/>
    <col min="7431" max="7431" width="5" style="92" bestFit="1" customWidth="1"/>
    <col min="7432" max="7433" width="9.109375" style="92"/>
    <col min="7434" max="7434" width="9.88671875" style="92" bestFit="1" customWidth="1"/>
    <col min="7435" max="7435" width="9.109375" style="92"/>
    <col min="7436" max="7436" width="27.88671875" style="92" bestFit="1" customWidth="1"/>
    <col min="7437" max="7680" width="9.109375" style="92"/>
    <col min="7681" max="7682" width="17" style="92" bestFit="1" customWidth="1"/>
    <col min="7683" max="7683" width="9.109375" style="92"/>
    <col min="7684" max="7684" width="24.5546875" style="92" bestFit="1" customWidth="1"/>
    <col min="7685" max="7685" width="9.109375" style="92"/>
    <col min="7686" max="7686" width="10.109375" style="92" bestFit="1" customWidth="1"/>
    <col min="7687" max="7687" width="5" style="92" bestFit="1" customWidth="1"/>
    <col min="7688" max="7689" width="9.109375" style="92"/>
    <col min="7690" max="7690" width="9.88671875" style="92" bestFit="1" customWidth="1"/>
    <col min="7691" max="7691" width="9.109375" style="92"/>
    <col min="7692" max="7692" width="27.88671875" style="92" bestFit="1" customWidth="1"/>
    <col min="7693" max="7936" width="9.109375" style="92"/>
    <col min="7937" max="7938" width="17" style="92" bestFit="1" customWidth="1"/>
    <col min="7939" max="7939" width="9.109375" style="92"/>
    <col min="7940" max="7940" width="24.5546875" style="92" bestFit="1" customWidth="1"/>
    <col min="7941" max="7941" width="9.109375" style="92"/>
    <col min="7942" max="7942" width="10.109375" style="92" bestFit="1" customWidth="1"/>
    <col min="7943" max="7943" width="5" style="92" bestFit="1" customWidth="1"/>
    <col min="7944" max="7945" width="9.109375" style="92"/>
    <col min="7946" max="7946" width="9.88671875" style="92" bestFit="1" customWidth="1"/>
    <col min="7947" max="7947" width="9.109375" style="92"/>
    <col min="7948" max="7948" width="27.88671875" style="92" bestFit="1" customWidth="1"/>
    <col min="7949" max="8192" width="9.109375" style="92"/>
    <col min="8193" max="8194" width="17" style="92" bestFit="1" customWidth="1"/>
    <col min="8195" max="8195" width="9.109375" style="92"/>
    <col min="8196" max="8196" width="24.5546875" style="92" bestFit="1" customWidth="1"/>
    <col min="8197" max="8197" width="9.109375" style="92"/>
    <col min="8198" max="8198" width="10.109375" style="92" bestFit="1" customWidth="1"/>
    <col min="8199" max="8199" width="5" style="92" bestFit="1" customWidth="1"/>
    <col min="8200" max="8201" width="9.109375" style="92"/>
    <col min="8202" max="8202" width="9.88671875" style="92" bestFit="1" customWidth="1"/>
    <col min="8203" max="8203" width="9.109375" style="92"/>
    <col min="8204" max="8204" width="27.88671875" style="92" bestFit="1" customWidth="1"/>
    <col min="8205" max="8448" width="9.109375" style="92"/>
    <col min="8449" max="8450" width="17" style="92" bestFit="1" customWidth="1"/>
    <col min="8451" max="8451" width="9.109375" style="92"/>
    <col min="8452" max="8452" width="24.5546875" style="92" bestFit="1" customWidth="1"/>
    <col min="8453" max="8453" width="9.109375" style="92"/>
    <col min="8454" max="8454" width="10.109375" style="92" bestFit="1" customWidth="1"/>
    <col min="8455" max="8455" width="5" style="92" bestFit="1" customWidth="1"/>
    <col min="8456" max="8457" width="9.109375" style="92"/>
    <col min="8458" max="8458" width="9.88671875" style="92" bestFit="1" customWidth="1"/>
    <col min="8459" max="8459" width="9.109375" style="92"/>
    <col min="8460" max="8460" width="27.88671875" style="92" bestFit="1" customWidth="1"/>
    <col min="8461" max="8704" width="9.109375" style="92"/>
    <col min="8705" max="8706" width="17" style="92" bestFit="1" customWidth="1"/>
    <col min="8707" max="8707" width="9.109375" style="92"/>
    <col min="8708" max="8708" width="24.5546875" style="92" bestFit="1" customWidth="1"/>
    <col min="8709" max="8709" width="9.109375" style="92"/>
    <col min="8710" max="8710" width="10.109375" style="92" bestFit="1" customWidth="1"/>
    <col min="8711" max="8711" width="5" style="92" bestFit="1" customWidth="1"/>
    <col min="8712" max="8713" width="9.109375" style="92"/>
    <col min="8714" max="8714" width="9.88671875" style="92" bestFit="1" customWidth="1"/>
    <col min="8715" max="8715" width="9.109375" style="92"/>
    <col min="8716" max="8716" width="27.88671875" style="92" bestFit="1" customWidth="1"/>
    <col min="8717" max="8960" width="9.109375" style="92"/>
    <col min="8961" max="8962" width="17" style="92" bestFit="1" customWidth="1"/>
    <col min="8963" max="8963" width="9.109375" style="92"/>
    <col min="8964" max="8964" width="24.5546875" style="92" bestFit="1" customWidth="1"/>
    <col min="8965" max="8965" width="9.109375" style="92"/>
    <col min="8966" max="8966" width="10.109375" style="92" bestFit="1" customWidth="1"/>
    <col min="8967" max="8967" width="5" style="92" bestFit="1" customWidth="1"/>
    <col min="8968" max="8969" width="9.109375" style="92"/>
    <col min="8970" max="8970" width="9.88671875" style="92" bestFit="1" customWidth="1"/>
    <col min="8971" max="8971" width="9.109375" style="92"/>
    <col min="8972" max="8972" width="27.88671875" style="92" bestFit="1" customWidth="1"/>
    <col min="8973" max="9216" width="9.109375" style="92"/>
    <col min="9217" max="9218" width="17" style="92" bestFit="1" customWidth="1"/>
    <col min="9219" max="9219" width="9.109375" style="92"/>
    <col min="9220" max="9220" width="24.5546875" style="92" bestFit="1" customWidth="1"/>
    <col min="9221" max="9221" width="9.109375" style="92"/>
    <col min="9222" max="9222" width="10.109375" style="92" bestFit="1" customWidth="1"/>
    <col min="9223" max="9223" width="5" style="92" bestFit="1" customWidth="1"/>
    <col min="9224" max="9225" width="9.109375" style="92"/>
    <col min="9226" max="9226" width="9.88671875" style="92" bestFit="1" customWidth="1"/>
    <col min="9227" max="9227" width="9.109375" style="92"/>
    <col min="9228" max="9228" width="27.88671875" style="92" bestFit="1" customWidth="1"/>
    <col min="9229" max="9472" width="9.109375" style="92"/>
    <col min="9473" max="9474" width="17" style="92" bestFit="1" customWidth="1"/>
    <col min="9475" max="9475" width="9.109375" style="92"/>
    <col min="9476" max="9476" width="24.5546875" style="92" bestFit="1" customWidth="1"/>
    <col min="9477" max="9477" width="9.109375" style="92"/>
    <col min="9478" max="9478" width="10.109375" style="92" bestFit="1" customWidth="1"/>
    <col min="9479" max="9479" width="5" style="92" bestFit="1" customWidth="1"/>
    <col min="9480" max="9481" width="9.109375" style="92"/>
    <col min="9482" max="9482" width="9.88671875" style="92" bestFit="1" customWidth="1"/>
    <col min="9483" max="9483" width="9.109375" style="92"/>
    <col min="9484" max="9484" width="27.88671875" style="92" bestFit="1" customWidth="1"/>
    <col min="9485" max="9728" width="9.109375" style="92"/>
    <col min="9729" max="9730" width="17" style="92" bestFit="1" customWidth="1"/>
    <col min="9731" max="9731" width="9.109375" style="92"/>
    <col min="9732" max="9732" width="24.5546875" style="92" bestFit="1" customWidth="1"/>
    <col min="9733" max="9733" width="9.109375" style="92"/>
    <col min="9734" max="9734" width="10.109375" style="92" bestFit="1" customWidth="1"/>
    <col min="9735" max="9735" width="5" style="92" bestFit="1" customWidth="1"/>
    <col min="9736" max="9737" width="9.109375" style="92"/>
    <col min="9738" max="9738" width="9.88671875" style="92" bestFit="1" customWidth="1"/>
    <col min="9739" max="9739" width="9.109375" style="92"/>
    <col min="9740" max="9740" width="27.88671875" style="92" bestFit="1" customWidth="1"/>
    <col min="9741" max="9984" width="9.109375" style="92"/>
    <col min="9985" max="9986" width="17" style="92" bestFit="1" customWidth="1"/>
    <col min="9987" max="9987" width="9.109375" style="92"/>
    <col min="9988" max="9988" width="24.5546875" style="92" bestFit="1" customWidth="1"/>
    <col min="9989" max="9989" width="9.109375" style="92"/>
    <col min="9990" max="9990" width="10.109375" style="92" bestFit="1" customWidth="1"/>
    <col min="9991" max="9991" width="5" style="92" bestFit="1" customWidth="1"/>
    <col min="9992" max="9993" width="9.109375" style="92"/>
    <col min="9994" max="9994" width="9.88671875" style="92" bestFit="1" customWidth="1"/>
    <col min="9995" max="9995" width="9.109375" style="92"/>
    <col min="9996" max="9996" width="27.88671875" style="92" bestFit="1" customWidth="1"/>
    <col min="9997" max="10240" width="9.109375" style="92"/>
    <col min="10241" max="10242" width="17" style="92" bestFit="1" customWidth="1"/>
    <col min="10243" max="10243" width="9.109375" style="92"/>
    <col min="10244" max="10244" width="24.5546875" style="92" bestFit="1" customWidth="1"/>
    <col min="10245" max="10245" width="9.109375" style="92"/>
    <col min="10246" max="10246" width="10.109375" style="92" bestFit="1" customWidth="1"/>
    <col min="10247" max="10247" width="5" style="92" bestFit="1" customWidth="1"/>
    <col min="10248" max="10249" width="9.109375" style="92"/>
    <col min="10250" max="10250" width="9.88671875" style="92" bestFit="1" customWidth="1"/>
    <col min="10251" max="10251" width="9.109375" style="92"/>
    <col min="10252" max="10252" width="27.88671875" style="92" bestFit="1" customWidth="1"/>
    <col min="10253" max="10496" width="9.109375" style="92"/>
    <col min="10497" max="10498" width="17" style="92" bestFit="1" customWidth="1"/>
    <col min="10499" max="10499" width="9.109375" style="92"/>
    <col min="10500" max="10500" width="24.5546875" style="92" bestFit="1" customWidth="1"/>
    <col min="10501" max="10501" width="9.109375" style="92"/>
    <col min="10502" max="10502" width="10.109375" style="92" bestFit="1" customWidth="1"/>
    <col min="10503" max="10503" width="5" style="92" bestFit="1" customWidth="1"/>
    <col min="10504" max="10505" width="9.109375" style="92"/>
    <col min="10506" max="10506" width="9.88671875" style="92" bestFit="1" customWidth="1"/>
    <col min="10507" max="10507" width="9.109375" style="92"/>
    <col min="10508" max="10508" width="27.88671875" style="92" bestFit="1" customWidth="1"/>
    <col min="10509" max="10752" width="9.109375" style="92"/>
    <col min="10753" max="10754" width="17" style="92" bestFit="1" customWidth="1"/>
    <col min="10755" max="10755" width="9.109375" style="92"/>
    <col min="10756" max="10756" width="24.5546875" style="92" bestFit="1" customWidth="1"/>
    <col min="10757" max="10757" width="9.109375" style="92"/>
    <col min="10758" max="10758" width="10.109375" style="92" bestFit="1" customWidth="1"/>
    <col min="10759" max="10759" width="5" style="92" bestFit="1" customWidth="1"/>
    <col min="10760" max="10761" width="9.109375" style="92"/>
    <col min="10762" max="10762" width="9.88671875" style="92" bestFit="1" customWidth="1"/>
    <col min="10763" max="10763" width="9.109375" style="92"/>
    <col min="10764" max="10764" width="27.88671875" style="92" bestFit="1" customWidth="1"/>
    <col min="10765" max="11008" width="9.109375" style="92"/>
    <col min="11009" max="11010" width="17" style="92" bestFit="1" customWidth="1"/>
    <col min="11011" max="11011" width="9.109375" style="92"/>
    <col min="11012" max="11012" width="24.5546875" style="92" bestFit="1" customWidth="1"/>
    <col min="11013" max="11013" width="9.109375" style="92"/>
    <col min="11014" max="11014" width="10.109375" style="92" bestFit="1" customWidth="1"/>
    <col min="11015" max="11015" width="5" style="92" bestFit="1" customWidth="1"/>
    <col min="11016" max="11017" width="9.109375" style="92"/>
    <col min="11018" max="11018" width="9.88671875" style="92" bestFit="1" customWidth="1"/>
    <col min="11019" max="11019" width="9.109375" style="92"/>
    <col min="11020" max="11020" width="27.88671875" style="92" bestFit="1" customWidth="1"/>
    <col min="11021" max="11264" width="9.109375" style="92"/>
    <col min="11265" max="11266" width="17" style="92" bestFit="1" customWidth="1"/>
    <col min="11267" max="11267" width="9.109375" style="92"/>
    <col min="11268" max="11268" width="24.5546875" style="92" bestFit="1" customWidth="1"/>
    <col min="11269" max="11269" width="9.109375" style="92"/>
    <col min="11270" max="11270" width="10.109375" style="92" bestFit="1" customWidth="1"/>
    <col min="11271" max="11271" width="5" style="92" bestFit="1" customWidth="1"/>
    <col min="11272" max="11273" width="9.109375" style="92"/>
    <col min="11274" max="11274" width="9.88671875" style="92" bestFit="1" customWidth="1"/>
    <col min="11275" max="11275" width="9.109375" style="92"/>
    <col min="11276" max="11276" width="27.88671875" style="92" bestFit="1" customWidth="1"/>
    <col min="11277" max="11520" width="9.109375" style="92"/>
    <col min="11521" max="11522" width="17" style="92" bestFit="1" customWidth="1"/>
    <col min="11523" max="11523" width="9.109375" style="92"/>
    <col min="11524" max="11524" width="24.5546875" style="92" bestFit="1" customWidth="1"/>
    <col min="11525" max="11525" width="9.109375" style="92"/>
    <col min="11526" max="11526" width="10.109375" style="92" bestFit="1" customWidth="1"/>
    <col min="11527" max="11527" width="5" style="92" bestFit="1" customWidth="1"/>
    <col min="11528" max="11529" width="9.109375" style="92"/>
    <col min="11530" max="11530" width="9.88671875" style="92" bestFit="1" customWidth="1"/>
    <col min="11531" max="11531" width="9.109375" style="92"/>
    <col min="11532" max="11532" width="27.88671875" style="92" bestFit="1" customWidth="1"/>
    <col min="11533" max="11776" width="9.109375" style="92"/>
    <col min="11777" max="11778" width="17" style="92" bestFit="1" customWidth="1"/>
    <col min="11779" max="11779" width="9.109375" style="92"/>
    <col min="11780" max="11780" width="24.5546875" style="92" bestFit="1" customWidth="1"/>
    <col min="11781" max="11781" width="9.109375" style="92"/>
    <col min="11782" max="11782" width="10.109375" style="92" bestFit="1" customWidth="1"/>
    <col min="11783" max="11783" width="5" style="92" bestFit="1" customWidth="1"/>
    <col min="11784" max="11785" width="9.109375" style="92"/>
    <col min="11786" max="11786" width="9.88671875" style="92" bestFit="1" customWidth="1"/>
    <col min="11787" max="11787" width="9.109375" style="92"/>
    <col min="11788" max="11788" width="27.88671875" style="92" bestFit="1" customWidth="1"/>
    <col min="11789" max="12032" width="9.109375" style="92"/>
    <col min="12033" max="12034" width="17" style="92" bestFit="1" customWidth="1"/>
    <col min="12035" max="12035" width="9.109375" style="92"/>
    <col min="12036" max="12036" width="24.5546875" style="92" bestFit="1" customWidth="1"/>
    <col min="12037" max="12037" width="9.109375" style="92"/>
    <col min="12038" max="12038" width="10.109375" style="92" bestFit="1" customWidth="1"/>
    <col min="12039" max="12039" width="5" style="92" bestFit="1" customWidth="1"/>
    <col min="12040" max="12041" width="9.109375" style="92"/>
    <col min="12042" max="12042" width="9.88671875" style="92" bestFit="1" customWidth="1"/>
    <col min="12043" max="12043" width="9.109375" style="92"/>
    <col min="12044" max="12044" width="27.88671875" style="92" bestFit="1" customWidth="1"/>
    <col min="12045" max="12288" width="9.109375" style="92"/>
    <col min="12289" max="12290" width="17" style="92" bestFit="1" customWidth="1"/>
    <col min="12291" max="12291" width="9.109375" style="92"/>
    <col min="12292" max="12292" width="24.5546875" style="92" bestFit="1" customWidth="1"/>
    <col min="12293" max="12293" width="9.109375" style="92"/>
    <col min="12294" max="12294" width="10.109375" style="92" bestFit="1" customWidth="1"/>
    <col min="12295" max="12295" width="5" style="92" bestFit="1" customWidth="1"/>
    <col min="12296" max="12297" width="9.109375" style="92"/>
    <col min="12298" max="12298" width="9.88671875" style="92" bestFit="1" customWidth="1"/>
    <col min="12299" max="12299" width="9.109375" style="92"/>
    <col min="12300" max="12300" width="27.88671875" style="92" bestFit="1" customWidth="1"/>
    <col min="12301" max="12544" width="9.109375" style="92"/>
    <col min="12545" max="12546" width="17" style="92" bestFit="1" customWidth="1"/>
    <col min="12547" max="12547" width="9.109375" style="92"/>
    <col min="12548" max="12548" width="24.5546875" style="92" bestFit="1" customWidth="1"/>
    <col min="12549" max="12549" width="9.109375" style="92"/>
    <col min="12550" max="12550" width="10.109375" style="92" bestFit="1" customWidth="1"/>
    <col min="12551" max="12551" width="5" style="92" bestFit="1" customWidth="1"/>
    <col min="12552" max="12553" width="9.109375" style="92"/>
    <col min="12554" max="12554" width="9.88671875" style="92" bestFit="1" customWidth="1"/>
    <col min="12555" max="12555" width="9.109375" style="92"/>
    <col min="12556" max="12556" width="27.88671875" style="92" bestFit="1" customWidth="1"/>
    <col min="12557" max="12800" width="9.109375" style="92"/>
    <col min="12801" max="12802" width="17" style="92" bestFit="1" customWidth="1"/>
    <col min="12803" max="12803" width="9.109375" style="92"/>
    <col min="12804" max="12804" width="24.5546875" style="92" bestFit="1" customWidth="1"/>
    <col min="12805" max="12805" width="9.109375" style="92"/>
    <col min="12806" max="12806" width="10.109375" style="92" bestFit="1" customWidth="1"/>
    <col min="12807" max="12807" width="5" style="92" bestFit="1" customWidth="1"/>
    <col min="12808" max="12809" width="9.109375" style="92"/>
    <col min="12810" max="12810" width="9.88671875" style="92" bestFit="1" customWidth="1"/>
    <col min="12811" max="12811" width="9.109375" style="92"/>
    <col min="12812" max="12812" width="27.88671875" style="92" bestFit="1" customWidth="1"/>
    <col min="12813" max="13056" width="9.109375" style="92"/>
    <col min="13057" max="13058" width="17" style="92" bestFit="1" customWidth="1"/>
    <col min="13059" max="13059" width="9.109375" style="92"/>
    <col min="13060" max="13060" width="24.5546875" style="92" bestFit="1" customWidth="1"/>
    <col min="13061" max="13061" width="9.109375" style="92"/>
    <col min="13062" max="13062" width="10.109375" style="92" bestFit="1" customWidth="1"/>
    <col min="13063" max="13063" width="5" style="92" bestFit="1" customWidth="1"/>
    <col min="13064" max="13065" width="9.109375" style="92"/>
    <col min="13066" max="13066" width="9.88671875" style="92" bestFit="1" customWidth="1"/>
    <col min="13067" max="13067" width="9.109375" style="92"/>
    <col min="13068" max="13068" width="27.88671875" style="92" bestFit="1" customWidth="1"/>
    <col min="13069" max="13312" width="9.109375" style="92"/>
    <col min="13313" max="13314" width="17" style="92" bestFit="1" customWidth="1"/>
    <col min="13315" max="13315" width="9.109375" style="92"/>
    <col min="13316" max="13316" width="24.5546875" style="92" bestFit="1" customWidth="1"/>
    <col min="13317" max="13317" width="9.109375" style="92"/>
    <col min="13318" max="13318" width="10.109375" style="92" bestFit="1" customWidth="1"/>
    <col min="13319" max="13319" width="5" style="92" bestFit="1" customWidth="1"/>
    <col min="13320" max="13321" width="9.109375" style="92"/>
    <col min="13322" max="13322" width="9.88671875" style="92" bestFit="1" customWidth="1"/>
    <col min="13323" max="13323" width="9.109375" style="92"/>
    <col min="13324" max="13324" width="27.88671875" style="92" bestFit="1" customWidth="1"/>
    <col min="13325" max="13568" width="9.109375" style="92"/>
    <col min="13569" max="13570" width="17" style="92" bestFit="1" customWidth="1"/>
    <col min="13571" max="13571" width="9.109375" style="92"/>
    <col min="13572" max="13572" width="24.5546875" style="92" bestFit="1" customWidth="1"/>
    <col min="13573" max="13573" width="9.109375" style="92"/>
    <col min="13574" max="13574" width="10.109375" style="92" bestFit="1" customWidth="1"/>
    <col min="13575" max="13575" width="5" style="92" bestFit="1" customWidth="1"/>
    <col min="13576" max="13577" width="9.109375" style="92"/>
    <col min="13578" max="13578" width="9.88671875" style="92" bestFit="1" customWidth="1"/>
    <col min="13579" max="13579" width="9.109375" style="92"/>
    <col min="13580" max="13580" width="27.88671875" style="92" bestFit="1" customWidth="1"/>
    <col min="13581" max="13824" width="9.109375" style="92"/>
    <col min="13825" max="13826" width="17" style="92" bestFit="1" customWidth="1"/>
    <col min="13827" max="13827" width="9.109375" style="92"/>
    <col min="13828" max="13828" width="24.5546875" style="92" bestFit="1" customWidth="1"/>
    <col min="13829" max="13829" width="9.109375" style="92"/>
    <col min="13830" max="13830" width="10.109375" style="92" bestFit="1" customWidth="1"/>
    <col min="13831" max="13831" width="5" style="92" bestFit="1" customWidth="1"/>
    <col min="13832" max="13833" width="9.109375" style="92"/>
    <col min="13834" max="13834" width="9.88671875" style="92" bestFit="1" customWidth="1"/>
    <col min="13835" max="13835" width="9.109375" style="92"/>
    <col min="13836" max="13836" width="27.88671875" style="92" bestFit="1" customWidth="1"/>
    <col min="13837" max="14080" width="9.109375" style="92"/>
    <col min="14081" max="14082" width="17" style="92" bestFit="1" customWidth="1"/>
    <col min="14083" max="14083" width="9.109375" style="92"/>
    <col min="14084" max="14084" width="24.5546875" style="92" bestFit="1" customWidth="1"/>
    <col min="14085" max="14085" width="9.109375" style="92"/>
    <col min="14086" max="14086" width="10.109375" style="92" bestFit="1" customWidth="1"/>
    <col min="14087" max="14087" width="5" style="92" bestFit="1" customWidth="1"/>
    <col min="14088" max="14089" width="9.109375" style="92"/>
    <col min="14090" max="14090" width="9.88671875" style="92" bestFit="1" customWidth="1"/>
    <col min="14091" max="14091" width="9.109375" style="92"/>
    <col min="14092" max="14092" width="27.88671875" style="92" bestFit="1" customWidth="1"/>
    <col min="14093" max="14336" width="9.109375" style="92"/>
    <col min="14337" max="14338" width="17" style="92" bestFit="1" customWidth="1"/>
    <col min="14339" max="14339" width="9.109375" style="92"/>
    <col min="14340" max="14340" width="24.5546875" style="92" bestFit="1" customWidth="1"/>
    <col min="14341" max="14341" width="9.109375" style="92"/>
    <col min="14342" max="14342" width="10.109375" style="92" bestFit="1" customWidth="1"/>
    <col min="14343" max="14343" width="5" style="92" bestFit="1" customWidth="1"/>
    <col min="14344" max="14345" width="9.109375" style="92"/>
    <col min="14346" max="14346" width="9.88671875" style="92" bestFit="1" customWidth="1"/>
    <col min="14347" max="14347" width="9.109375" style="92"/>
    <col min="14348" max="14348" width="27.88671875" style="92" bestFit="1" customWidth="1"/>
    <col min="14349" max="14592" width="9.109375" style="92"/>
    <col min="14593" max="14594" width="17" style="92" bestFit="1" customWidth="1"/>
    <col min="14595" max="14595" width="9.109375" style="92"/>
    <col min="14596" max="14596" width="24.5546875" style="92" bestFit="1" customWidth="1"/>
    <col min="14597" max="14597" width="9.109375" style="92"/>
    <col min="14598" max="14598" width="10.109375" style="92" bestFit="1" customWidth="1"/>
    <col min="14599" max="14599" width="5" style="92" bestFit="1" customWidth="1"/>
    <col min="14600" max="14601" width="9.109375" style="92"/>
    <col min="14602" max="14602" width="9.88671875" style="92" bestFit="1" customWidth="1"/>
    <col min="14603" max="14603" width="9.109375" style="92"/>
    <col min="14604" max="14604" width="27.88671875" style="92" bestFit="1" customWidth="1"/>
    <col min="14605" max="14848" width="9.109375" style="92"/>
    <col min="14849" max="14850" width="17" style="92" bestFit="1" customWidth="1"/>
    <col min="14851" max="14851" width="9.109375" style="92"/>
    <col min="14852" max="14852" width="24.5546875" style="92" bestFit="1" customWidth="1"/>
    <col min="14853" max="14853" width="9.109375" style="92"/>
    <col min="14854" max="14854" width="10.109375" style="92" bestFit="1" customWidth="1"/>
    <col min="14855" max="14855" width="5" style="92" bestFit="1" customWidth="1"/>
    <col min="14856" max="14857" width="9.109375" style="92"/>
    <col min="14858" max="14858" width="9.88671875" style="92" bestFit="1" customWidth="1"/>
    <col min="14859" max="14859" width="9.109375" style="92"/>
    <col min="14860" max="14860" width="27.88671875" style="92" bestFit="1" customWidth="1"/>
    <col min="14861" max="15104" width="9.109375" style="92"/>
    <col min="15105" max="15106" width="17" style="92" bestFit="1" customWidth="1"/>
    <col min="15107" max="15107" width="9.109375" style="92"/>
    <col min="15108" max="15108" width="24.5546875" style="92" bestFit="1" customWidth="1"/>
    <col min="15109" max="15109" width="9.109375" style="92"/>
    <col min="15110" max="15110" width="10.109375" style="92" bestFit="1" customWidth="1"/>
    <col min="15111" max="15111" width="5" style="92" bestFit="1" customWidth="1"/>
    <col min="15112" max="15113" width="9.109375" style="92"/>
    <col min="15114" max="15114" width="9.88671875" style="92" bestFit="1" customWidth="1"/>
    <col min="15115" max="15115" width="9.109375" style="92"/>
    <col min="15116" max="15116" width="27.88671875" style="92" bestFit="1" customWidth="1"/>
    <col min="15117" max="15360" width="9.109375" style="92"/>
    <col min="15361" max="15362" width="17" style="92" bestFit="1" customWidth="1"/>
    <col min="15363" max="15363" width="9.109375" style="92"/>
    <col min="15364" max="15364" width="24.5546875" style="92" bestFit="1" customWidth="1"/>
    <col min="15365" max="15365" width="9.109375" style="92"/>
    <col min="15366" max="15366" width="10.109375" style="92" bestFit="1" customWidth="1"/>
    <col min="15367" max="15367" width="5" style="92" bestFit="1" customWidth="1"/>
    <col min="15368" max="15369" width="9.109375" style="92"/>
    <col min="15370" max="15370" width="9.88671875" style="92" bestFit="1" customWidth="1"/>
    <col min="15371" max="15371" width="9.109375" style="92"/>
    <col min="15372" max="15372" width="27.88671875" style="92" bestFit="1" customWidth="1"/>
    <col min="15373" max="15616" width="9.109375" style="92"/>
    <col min="15617" max="15618" width="17" style="92" bestFit="1" customWidth="1"/>
    <col min="15619" max="15619" width="9.109375" style="92"/>
    <col min="15620" max="15620" width="24.5546875" style="92" bestFit="1" customWidth="1"/>
    <col min="15621" max="15621" width="9.109375" style="92"/>
    <col min="15622" max="15622" width="10.109375" style="92" bestFit="1" customWidth="1"/>
    <col min="15623" max="15623" width="5" style="92" bestFit="1" customWidth="1"/>
    <col min="15624" max="15625" width="9.109375" style="92"/>
    <col min="15626" max="15626" width="9.88671875" style="92" bestFit="1" customWidth="1"/>
    <col min="15627" max="15627" width="9.109375" style="92"/>
    <col min="15628" max="15628" width="27.88671875" style="92" bestFit="1" customWidth="1"/>
    <col min="15629" max="15872" width="9.109375" style="92"/>
    <col min="15873" max="15874" width="17" style="92" bestFit="1" customWidth="1"/>
    <col min="15875" max="15875" width="9.109375" style="92"/>
    <col min="15876" max="15876" width="24.5546875" style="92" bestFit="1" customWidth="1"/>
    <col min="15877" max="15877" width="9.109375" style="92"/>
    <col min="15878" max="15878" width="10.109375" style="92" bestFit="1" customWidth="1"/>
    <col min="15879" max="15879" width="5" style="92" bestFit="1" customWidth="1"/>
    <col min="15880" max="15881" width="9.109375" style="92"/>
    <col min="15882" max="15882" width="9.88671875" style="92" bestFit="1" customWidth="1"/>
    <col min="15883" max="15883" width="9.109375" style="92"/>
    <col min="15884" max="15884" width="27.88671875" style="92" bestFit="1" customWidth="1"/>
    <col min="15885" max="16128" width="9.109375" style="92"/>
    <col min="16129" max="16130" width="17" style="92" bestFit="1" customWidth="1"/>
    <col min="16131" max="16131" width="9.109375" style="92"/>
    <col min="16132" max="16132" width="24.5546875" style="92" bestFit="1" customWidth="1"/>
    <col min="16133" max="16133" width="9.109375" style="92"/>
    <col min="16134" max="16134" width="10.109375" style="92" bestFit="1" customWidth="1"/>
    <col min="16135" max="16135" width="5" style="92" bestFit="1" customWidth="1"/>
    <col min="16136" max="16137" width="9.109375" style="92"/>
    <col min="16138" max="16138" width="9.88671875" style="92" bestFit="1" customWidth="1"/>
    <col min="16139" max="16139" width="9.109375" style="92"/>
    <col min="16140" max="16140" width="27.88671875" style="92" bestFit="1" customWidth="1"/>
    <col min="16141" max="16384" width="9.109375" style="92"/>
  </cols>
  <sheetData>
    <row r="1" spans="1:14" s="49" customFormat="1" x14ac:dyDescent="0.3">
      <c r="A1" s="42" t="s">
        <v>340</v>
      </c>
      <c r="B1" s="49" t="s">
        <v>355</v>
      </c>
      <c r="I1" s="96"/>
      <c r="K1" s="96"/>
    </row>
    <row r="2" spans="1:14" x14ac:dyDescent="0.3">
      <c r="A2" s="92" t="s">
        <v>300</v>
      </c>
      <c r="B2" s="92" t="s">
        <v>301</v>
      </c>
      <c r="C2" s="92" t="s">
        <v>302</v>
      </c>
      <c r="D2" s="92" t="s">
        <v>303</v>
      </c>
      <c r="E2" s="92" t="s">
        <v>304</v>
      </c>
      <c r="F2" s="92" t="s">
        <v>305</v>
      </c>
      <c r="G2" s="92" t="s">
        <v>306</v>
      </c>
      <c r="H2" s="92" t="s">
        <v>307</v>
      </c>
      <c r="I2" s="47" t="s">
        <v>308</v>
      </c>
      <c r="J2" s="92" t="s">
        <v>309</v>
      </c>
      <c r="K2" s="47" t="s">
        <v>310</v>
      </c>
      <c r="L2" s="93" t="s">
        <v>311</v>
      </c>
      <c r="M2" s="93" t="s">
        <v>341</v>
      </c>
      <c r="N2" s="93" t="s">
        <v>342</v>
      </c>
    </row>
    <row r="3" spans="1:14" x14ac:dyDescent="0.3">
      <c r="A3" s="92">
        <v>1</v>
      </c>
      <c r="B3" s="92">
        <v>10</v>
      </c>
      <c r="C3" s="92" t="s">
        <v>30</v>
      </c>
      <c r="D3" s="92" t="s">
        <v>312</v>
      </c>
      <c r="E3" s="92" t="s">
        <v>313</v>
      </c>
      <c r="F3" s="94">
        <v>39794</v>
      </c>
      <c r="G3" s="92" t="s">
        <v>180</v>
      </c>
      <c r="H3" s="92">
        <v>0</v>
      </c>
      <c r="I3" s="98">
        <v>1554.8</v>
      </c>
      <c r="J3" s="92">
        <v>0</v>
      </c>
      <c r="K3" s="47">
        <v>1554.8</v>
      </c>
      <c r="L3" s="95" t="s">
        <v>314</v>
      </c>
      <c r="M3" s="44">
        <v>873918</v>
      </c>
    </row>
    <row r="4" spans="1:14" x14ac:dyDescent="0.3">
      <c r="A4" s="92">
        <v>2</v>
      </c>
      <c r="B4" s="92">
        <v>11</v>
      </c>
      <c r="C4" s="92" t="s">
        <v>30</v>
      </c>
      <c r="D4" s="92" t="s">
        <v>315</v>
      </c>
      <c r="E4" s="92" t="s">
        <v>313</v>
      </c>
      <c r="F4" s="94">
        <v>39794</v>
      </c>
      <c r="G4" s="92" t="s">
        <v>180</v>
      </c>
      <c r="H4" s="92">
        <v>0</v>
      </c>
      <c r="I4" s="98">
        <v>979.88</v>
      </c>
      <c r="J4" s="92">
        <v>0</v>
      </c>
      <c r="K4" s="47">
        <v>979.88</v>
      </c>
      <c r="L4" s="95" t="s">
        <v>314</v>
      </c>
      <c r="M4" s="44">
        <v>873918</v>
      </c>
    </row>
    <row r="5" spans="1:14" x14ac:dyDescent="0.3">
      <c r="A5" s="92">
        <v>3</v>
      </c>
      <c r="B5" s="92">
        <v>12</v>
      </c>
      <c r="C5" s="92" t="s">
        <v>30</v>
      </c>
      <c r="D5" s="92" t="s">
        <v>316</v>
      </c>
      <c r="E5" s="92" t="s">
        <v>313</v>
      </c>
      <c r="F5" s="94">
        <v>39794</v>
      </c>
      <c r="G5" s="92" t="s">
        <v>180</v>
      </c>
      <c r="H5" s="92">
        <v>0</v>
      </c>
      <c r="I5" s="98">
        <v>371.77</v>
      </c>
      <c r="J5" s="92">
        <v>0</v>
      </c>
      <c r="K5" s="47">
        <v>371.77</v>
      </c>
      <c r="L5" s="95" t="s">
        <v>314</v>
      </c>
      <c r="M5" s="44">
        <v>873918</v>
      </c>
    </row>
    <row r="6" spans="1:14" x14ac:dyDescent="0.3">
      <c r="A6" s="92">
        <v>4</v>
      </c>
      <c r="B6" s="92">
        <v>14</v>
      </c>
      <c r="C6" s="92" t="s">
        <v>30</v>
      </c>
      <c r="D6" s="92" t="s">
        <v>317</v>
      </c>
      <c r="E6" s="92" t="s">
        <v>313</v>
      </c>
      <c r="F6" s="94">
        <v>39794</v>
      </c>
      <c r="G6" s="92" t="s">
        <v>180</v>
      </c>
      <c r="H6" s="92">
        <v>0</v>
      </c>
      <c r="I6" s="98">
        <v>31.87</v>
      </c>
      <c r="J6" s="92">
        <v>0</v>
      </c>
      <c r="K6" s="47">
        <v>31.87</v>
      </c>
      <c r="L6" s="95" t="s">
        <v>318</v>
      </c>
      <c r="M6" s="44">
        <v>873918</v>
      </c>
    </row>
    <row r="7" spans="1:14" x14ac:dyDescent="0.3">
      <c r="A7" s="92">
        <v>5</v>
      </c>
      <c r="B7" s="92">
        <v>15</v>
      </c>
      <c r="C7" s="92" t="s">
        <v>30</v>
      </c>
      <c r="D7" s="92" t="s">
        <v>312</v>
      </c>
      <c r="E7" s="92" t="s">
        <v>313</v>
      </c>
      <c r="F7" s="94">
        <v>39794</v>
      </c>
      <c r="G7" s="92" t="s">
        <v>180</v>
      </c>
      <c r="H7" s="92">
        <v>0</v>
      </c>
      <c r="I7" s="98">
        <v>11073.49</v>
      </c>
      <c r="J7" s="92">
        <v>0</v>
      </c>
      <c r="K7" s="47">
        <v>11073.49</v>
      </c>
      <c r="L7" s="95" t="s">
        <v>314</v>
      </c>
      <c r="M7" s="44">
        <v>873918</v>
      </c>
    </row>
    <row r="8" spans="1:14" x14ac:dyDescent="0.3">
      <c r="A8" s="92">
        <v>6</v>
      </c>
      <c r="B8" s="92">
        <v>16</v>
      </c>
      <c r="C8" s="92" t="s">
        <v>30</v>
      </c>
      <c r="D8" s="92" t="s">
        <v>312</v>
      </c>
      <c r="E8" s="92" t="s">
        <v>313</v>
      </c>
      <c r="F8" s="94">
        <v>39794</v>
      </c>
      <c r="G8" s="92" t="s">
        <v>180</v>
      </c>
      <c r="H8" s="92">
        <v>0</v>
      </c>
      <c r="I8" s="98">
        <v>2198.77</v>
      </c>
      <c r="J8" s="92">
        <v>0</v>
      </c>
      <c r="K8" s="47">
        <v>2198.77</v>
      </c>
      <c r="L8" s="95" t="s">
        <v>314</v>
      </c>
      <c r="M8" s="44">
        <v>873918</v>
      </c>
    </row>
    <row r="9" spans="1:14" x14ac:dyDescent="0.3">
      <c r="A9" s="92">
        <v>7</v>
      </c>
      <c r="B9" s="92">
        <v>17</v>
      </c>
      <c r="C9" s="92" t="s">
        <v>30</v>
      </c>
      <c r="D9" s="92" t="s">
        <v>312</v>
      </c>
      <c r="E9" s="92" t="s">
        <v>313</v>
      </c>
      <c r="F9" s="94">
        <v>39794</v>
      </c>
      <c r="G9" s="92" t="s">
        <v>180</v>
      </c>
      <c r="H9" s="92">
        <v>0</v>
      </c>
      <c r="I9" s="98">
        <v>3871.74</v>
      </c>
      <c r="J9" s="92">
        <v>0</v>
      </c>
      <c r="K9" s="47">
        <v>3871.74</v>
      </c>
      <c r="L9" s="95" t="s">
        <v>314</v>
      </c>
      <c r="M9" s="44">
        <v>873918</v>
      </c>
    </row>
    <row r="10" spans="1:14" x14ac:dyDescent="0.3">
      <c r="A10" s="92">
        <v>8</v>
      </c>
      <c r="B10" s="92">
        <v>18</v>
      </c>
      <c r="C10" s="92" t="s">
        <v>30</v>
      </c>
      <c r="D10" s="92" t="s">
        <v>315</v>
      </c>
      <c r="E10" s="92" t="s">
        <v>313</v>
      </c>
      <c r="F10" s="94">
        <v>39794</v>
      </c>
      <c r="G10" s="92" t="s">
        <v>180</v>
      </c>
      <c r="H10" s="92">
        <v>0</v>
      </c>
      <c r="I10" s="98">
        <v>200.49</v>
      </c>
      <c r="J10" s="92">
        <v>0</v>
      </c>
      <c r="K10" s="47">
        <v>200.49</v>
      </c>
      <c r="L10" s="95" t="s">
        <v>314</v>
      </c>
      <c r="M10" s="44">
        <v>873918</v>
      </c>
    </row>
    <row r="11" spans="1:14" x14ac:dyDescent="0.3">
      <c r="A11" s="92">
        <v>9</v>
      </c>
      <c r="B11" s="92">
        <v>67</v>
      </c>
      <c r="C11" s="92" t="s">
        <v>30</v>
      </c>
      <c r="D11" s="92" t="s">
        <v>319</v>
      </c>
      <c r="E11" s="92" t="s">
        <v>313</v>
      </c>
      <c r="F11" s="94">
        <v>39794</v>
      </c>
      <c r="G11" s="92" t="s">
        <v>180</v>
      </c>
      <c r="H11" s="92">
        <v>0</v>
      </c>
      <c r="I11" s="98">
        <v>1633.14</v>
      </c>
      <c r="J11" s="92">
        <v>0</v>
      </c>
      <c r="K11" s="47">
        <v>1633.14</v>
      </c>
      <c r="L11" s="95" t="s">
        <v>319</v>
      </c>
      <c r="M11" s="44">
        <v>873918</v>
      </c>
    </row>
    <row r="12" spans="1:14" x14ac:dyDescent="0.3">
      <c r="A12" s="92">
        <v>10</v>
      </c>
      <c r="B12" s="92">
        <v>68</v>
      </c>
      <c r="C12" s="92" t="s">
        <v>30</v>
      </c>
      <c r="D12" s="92" t="s">
        <v>320</v>
      </c>
      <c r="E12" s="92" t="s">
        <v>313</v>
      </c>
      <c r="F12" s="94">
        <v>39794</v>
      </c>
      <c r="G12" s="92" t="s">
        <v>180</v>
      </c>
      <c r="H12" s="92">
        <v>0</v>
      </c>
      <c r="I12" s="98">
        <v>110.2</v>
      </c>
      <c r="J12" s="92">
        <v>0</v>
      </c>
      <c r="K12" s="47">
        <v>110.2</v>
      </c>
      <c r="L12" s="95" t="s">
        <v>319</v>
      </c>
      <c r="M12" s="44">
        <v>873918</v>
      </c>
    </row>
    <row r="13" spans="1:14" x14ac:dyDescent="0.3">
      <c r="A13" s="92">
        <v>11</v>
      </c>
      <c r="B13" s="92">
        <v>69</v>
      </c>
      <c r="C13" s="92" t="s">
        <v>30</v>
      </c>
      <c r="D13" s="92" t="s">
        <v>317</v>
      </c>
      <c r="E13" s="92" t="s">
        <v>313</v>
      </c>
      <c r="F13" s="94">
        <v>39794</v>
      </c>
      <c r="G13" s="92" t="s">
        <v>180</v>
      </c>
      <c r="H13" s="92">
        <v>0</v>
      </c>
      <c r="I13" s="98">
        <v>813.91</v>
      </c>
      <c r="J13" s="92">
        <v>0</v>
      </c>
      <c r="K13" s="47">
        <v>813.91</v>
      </c>
      <c r="L13" s="95" t="s">
        <v>318</v>
      </c>
      <c r="M13" s="44">
        <v>873918</v>
      </c>
    </row>
    <row r="14" spans="1:14" x14ac:dyDescent="0.3">
      <c r="A14" s="92">
        <v>12</v>
      </c>
      <c r="B14" s="92">
        <v>70</v>
      </c>
      <c r="C14" s="92" t="s">
        <v>30</v>
      </c>
      <c r="D14" s="92" t="s">
        <v>317</v>
      </c>
      <c r="E14" s="92" t="s">
        <v>313</v>
      </c>
      <c r="F14" s="94">
        <v>39794</v>
      </c>
      <c r="G14" s="92" t="s">
        <v>180</v>
      </c>
      <c r="H14" s="92">
        <v>0</v>
      </c>
      <c r="I14" s="98">
        <v>1110</v>
      </c>
      <c r="J14" s="92">
        <v>0</v>
      </c>
      <c r="K14" s="47">
        <v>1110</v>
      </c>
      <c r="L14" s="95" t="s">
        <v>318</v>
      </c>
      <c r="M14" s="44">
        <v>873918</v>
      </c>
    </row>
    <row r="15" spans="1:14" x14ac:dyDescent="0.3">
      <c r="A15" s="92">
        <v>13</v>
      </c>
      <c r="B15" s="92">
        <v>71</v>
      </c>
      <c r="C15" s="92" t="s">
        <v>30</v>
      </c>
      <c r="D15" s="92" t="s">
        <v>317</v>
      </c>
      <c r="E15" s="92" t="s">
        <v>313</v>
      </c>
      <c r="F15" s="94">
        <v>39794</v>
      </c>
      <c r="G15" s="92" t="s">
        <v>180</v>
      </c>
      <c r="H15" s="92">
        <v>0</v>
      </c>
      <c r="I15" s="98">
        <v>489.94</v>
      </c>
      <c r="J15" s="92">
        <v>0</v>
      </c>
      <c r="K15" s="47">
        <v>489.94</v>
      </c>
      <c r="L15" s="95" t="s">
        <v>318</v>
      </c>
      <c r="M15" s="44">
        <v>873918</v>
      </c>
    </row>
    <row r="16" spans="1:14" x14ac:dyDescent="0.3">
      <c r="A16" s="92">
        <v>14</v>
      </c>
      <c r="B16" s="92">
        <v>72</v>
      </c>
      <c r="C16" s="92" t="s">
        <v>30</v>
      </c>
      <c r="D16" s="92" t="s">
        <v>317</v>
      </c>
      <c r="E16" s="92" t="s">
        <v>313</v>
      </c>
      <c r="F16" s="94">
        <v>39794</v>
      </c>
      <c r="G16" s="92" t="s">
        <v>180</v>
      </c>
      <c r="H16" s="92">
        <v>0</v>
      </c>
      <c r="I16" s="98">
        <v>503.22</v>
      </c>
      <c r="J16" s="92">
        <v>0</v>
      </c>
      <c r="K16" s="47">
        <v>503.22</v>
      </c>
      <c r="L16" s="95" t="s">
        <v>318</v>
      </c>
      <c r="M16" s="44">
        <v>873918</v>
      </c>
    </row>
    <row r="17" spans="1:13" x14ac:dyDescent="0.3">
      <c r="A17" s="92">
        <v>15</v>
      </c>
      <c r="B17" s="92">
        <v>73</v>
      </c>
      <c r="C17" s="92" t="s">
        <v>30</v>
      </c>
      <c r="D17" s="92" t="s">
        <v>317</v>
      </c>
      <c r="E17" s="92" t="s">
        <v>313</v>
      </c>
      <c r="F17" s="94">
        <v>39794</v>
      </c>
      <c r="G17" s="92" t="s">
        <v>180</v>
      </c>
      <c r="H17" s="92">
        <v>0</v>
      </c>
      <c r="I17" s="98">
        <v>508.53</v>
      </c>
      <c r="J17" s="92">
        <v>0</v>
      </c>
      <c r="K17" s="47">
        <v>508.53</v>
      </c>
      <c r="L17" s="95" t="s">
        <v>318</v>
      </c>
      <c r="M17" s="44">
        <v>873918</v>
      </c>
    </row>
    <row r="18" spans="1:13" x14ac:dyDescent="0.3">
      <c r="A18" s="92">
        <v>16</v>
      </c>
      <c r="B18" s="92">
        <v>74</v>
      </c>
      <c r="C18" s="92" t="s">
        <v>30</v>
      </c>
      <c r="D18" s="92" t="s">
        <v>317</v>
      </c>
      <c r="E18" s="92" t="s">
        <v>313</v>
      </c>
      <c r="F18" s="94">
        <v>39794</v>
      </c>
      <c r="G18" s="92" t="s">
        <v>180</v>
      </c>
      <c r="H18" s="92">
        <v>0</v>
      </c>
      <c r="I18" s="98">
        <v>574.91999999999996</v>
      </c>
      <c r="J18" s="92">
        <v>0</v>
      </c>
      <c r="K18" s="47">
        <v>574.91999999999996</v>
      </c>
      <c r="L18" s="95" t="s">
        <v>318</v>
      </c>
      <c r="M18" s="44">
        <v>873918</v>
      </c>
    </row>
    <row r="19" spans="1:13" x14ac:dyDescent="0.3">
      <c r="A19" s="92">
        <v>17</v>
      </c>
      <c r="B19" s="92">
        <v>75</v>
      </c>
      <c r="C19" s="92" t="s">
        <v>30</v>
      </c>
      <c r="D19" s="92" t="s">
        <v>312</v>
      </c>
      <c r="E19" s="92" t="s">
        <v>313</v>
      </c>
      <c r="F19" s="94">
        <v>39794</v>
      </c>
      <c r="G19" s="92" t="s">
        <v>180</v>
      </c>
      <c r="H19" s="92">
        <v>0</v>
      </c>
      <c r="I19" s="98">
        <v>467.37</v>
      </c>
      <c r="J19" s="92">
        <v>0</v>
      </c>
      <c r="K19" s="47">
        <v>467.37</v>
      </c>
      <c r="L19" s="95" t="s">
        <v>314</v>
      </c>
      <c r="M19" s="44">
        <v>873918</v>
      </c>
    </row>
    <row r="20" spans="1:13" x14ac:dyDescent="0.3">
      <c r="A20" s="92">
        <v>18</v>
      </c>
      <c r="B20" s="92">
        <v>76</v>
      </c>
      <c r="C20" s="92" t="s">
        <v>30</v>
      </c>
      <c r="D20" s="92" t="s">
        <v>321</v>
      </c>
      <c r="E20" s="92" t="s">
        <v>313</v>
      </c>
      <c r="F20" s="94">
        <v>39794</v>
      </c>
      <c r="G20" s="92" t="s">
        <v>180</v>
      </c>
      <c r="H20" s="92">
        <v>0</v>
      </c>
      <c r="I20" s="98">
        <v>0</v>
      </c>
      <c r="J20" s="92">
        <v>0</v>
      </c>
      <c r="K20" s="47">
        <v>0</v>
      </c>
      <c r="L20" s="95" t="s">
        <v>322</v>
      </c>
      <c r="M20" s="44">
        <v>873918</v>
      </c>
    </row>
    <row r="21" spans="1:13" x14ac:dyDescent="0.3">
      <c r="A21" s="92">
        <v>19</v>
      </c>
      <c r="B21" s="92">
        <v>77</v>
      </c>
      <c r="C21" s="92" t="s">
        <v>30</v>
      </c>
      <c r="D21" s="92" t="s">
        <v>312</v>
      </c>
      <c r="E21" s="92" t="s">
        <v>313</v>
      </c>
      <c r="F21" s="94">
        <v>39794</v>
      </c>
      <c r="G21" s="92" t="s">
        <v>180</v>
      </c>
      <c r="H21" s="92">
        <v>0</v>
      </c>
      <c r="I21" s="98">
        <v>3547.77</v>
      </c>
      <c r="J21" s="92">
        <v>0</v>
      </c>
      <c r="K21" s="47">
        <v>3547.77</v>
      </c>
      <c r="L21" s="95" t="s">
        <v>314</v>
      </c>
      <c r="M21" s="44">
        <v>873918</v>
      </c>
    </row>
    <row r="22" spans="1:13" x14ac:dyDescent="0.3">
      <c r="A22" s="92">
        <v>20</v>
      </c>
      <c r="B22" s="92">
        <v>78</v>
      </c>
      <c r="C22" s="92" t="s">
        <v>30</v>
      </c>
      <c r="D22" s="92" t="s">
        <v>320</v>
      </c>
      <c r="E22" s="92" t="s">
        <v>313</v>
      </c>
      <c r="F22" s="94">
        <v>39794</v>
      </c>
      <c r="G22" s="92" t="s">
        <v>180</v>
      </c>
      <c r="H22" s="92">
        <v>0</v>
      </c>
      <c r="I22" s="98">
        <v>641.30999999999995</v>
      </c>
      <c r="J22" s="92">
        <v>0</v>
      </c>
      <c r="K22" s="47">
        <v>641.30999999999995</v>
      </c>
      <c r="L22" s="95" t="s">
        <v>319</v>
      </c>
      <c r="M22" s="44">
        <v>873918</v>
      </c>
    </row>
    <row r="23" spans="1:13" x14ac:dyDescent="0.3">
      <c r="A23" s="92">
        <v>21</v>
      </c>
      <c r="B23" s="92">
        <v>79</v>
      </c>
      <c r="C23" s="92" t="s">
        <v>30</v>
      </c>
      <c r="D23" s="92" t="s">
        <v>323</v>
      </c>
      <c r="E23" s="92" t="s">
        <v>313</v>
      </c>
      <c r="F23" s="94">
        <v>39794</v>
      </c>
      <c r="G23" s="92" t="s">
        <v>180</v>
      </c>
      <c r="H23" s="92">
        <v>0</v>
      </c>
      <c r="I23" s="98">
        <v>164.64</v>
      </c>
      <c r="J23" s="92">
        <v>0</v>
      </c>
      <c r="K23" s="47">
        <v>164.64</v>
      </c>
      <c r="L23" s="95" t="s">
        <v>314</v>
      </c>
      <c r="M23" s="44">
        <v>873918</v>
      </c>
    </row>
    <row r="24" spans="1:13" x14ac:dyDescent="0.3">
      <c r="A24" s="92">
        <v>22</v>
      </c>
      <c r="B24" s="92">
        <v>80</v>
      </c>
      <c r="C24" s="92" t="s">
        <v>30</v>
      </c>
      <c r="D24" s="92" t="s">
        <v>324</v>
      </c>
      <c r="E24" s="92" t="s">
        <v>313</v>
      </c>
      <c r="F24" s="94">
        <v>39794</v>
      </c>
      <c r="G24" s="92" t="s">
        <v>180</v>
      </c>
      <c r="H24" s="92">
        <v>0</v>
      </c>
      <c r="I24" s="98">
        <v>193.85</v>
      </c>
      <c r="J24" s="92">
        <v>0</v>
      </c>
      <c r="K24" s="47">
        <v>193.85</v>
      </c>
      <c r="L24" s="95" t="s">
        <v>314</v>
      </c>
      <c r="M24" s="44">
        <v>873918</v>
      </c>
    </row>
    <row r="25" spans="1:13" x14ac:dyDescent="0.3">
      <c r="A25" s="92">
        <v>23</v>
      </c>
      <c r="B25" s="92">
        <v>81</v>
      </c>
      <c r="C25" s="92" t="s">
        <v>30</v>
      </c>
      <c r="D25" s="92" t="s">
        <v>312</v>
      </c>
      <c r="E25" s="92" t="s">
        <v>313</v>
      </c>
      <c r="F25" s="94">
        <v>39794</v>
      </c>
      <c r="G25" s="92" t="s">
        <v>180</v>
      </c>
      <c r="H25" s="92">
        <v>0</v>
      </c>
      <c r="I25" s="98">
        <v>132.78</v>
      </c>
      <c r="J25" s="92">
        <v>0</v>
      </c>
      <c r="K25" s="47">
        <v>132.78</v>
      </c>
      <c r="L25" s="95" t="s">
        <v>314</v>
      </c>
      <c r="M25" s="44">
        <v>873918</v>
      </c>
    </row>
    <row r="26" spans="1:13" x14ac:dyDescent="0.3">
      <c r="A26" s="92">
        <v>24</v>
      </c>
      <c r="B26" s="92">
        <v>82</v>
      </c>
      <c r="C26" s="92" t="s">
        <v>30</v>
      </c>
      <c r="D26" s="92" t="s">
        <v>312</v>
      </c>
      <c r="E26" s="92" t="s">
        <v>313</v>
      </c>
      <c r="F26" s="94">
        <v>39794</v>
      </c>
      <c r="G26" s="92" t="s">
        <v>180</v>
      </c>
      <c r="H26" s="92">
        <v>0</v>
      </c>
      <c r="I26" s="98">
        <v>2622.32</v>
      </c>
      <c r="J26" s="92">
        <v>0</v>
      </c>
      <c r="K26" s="47">
        <v>2622.32</v>
      </c>
      <c r="L26" s="95" t="s">
        <v>314</v>
      </c>
      <c r="M26" s="44">
        <v>873918</v>
      </c>
    </row>
    <row r="27" spans="1:13" x14ac:dyDescent="0.3">
      <c r="A27" s="92">
        <v>25</v>
      </c>
      <c r="B27" s="92">
        <v>83</v>
      </c>
      <c r="C27" s="92" t="s">
        <v>30</v>
      </c>
      <c r="D27" s="92" t="s">
        <v>320</v>
      </c>
      <c r="E27" s="92" t="s">
        <v>313</v>
      </c>
      <c r="F27" s="94">
        <v>39794</v>
      </c>
      <c r="G27" s="92" t="s">
        <v>180</v>
      </c>
      <c r="H27" s="92">
        <v>0</v>
      </c>
      <c r="I27" s="98">
        <v>801.97</v>
      </c>
      <c r="J27" s="92">
        <v>0</v>
      </c>
      <c r="K27" s="47">
        <v>801.97</v>
      </c>
      <c r="L27" s="95" t="s">
        <v>319</v>
      </c>
      <c r="M27" s="44">
        <v>873918</v>
      </c>
    </row>
    <row r="28" spans="1:13" x14ac:dyDescent="0.3">
      <c r="A28" s="92">
        <v>26</v>
      </c>
      <c r="B28" s="92">
        <v>84</v>
      </c>
      <c r="C28" s="92" t="s">
        <v>30</v>
      </c>
      <c r="D28" s="92" t="s">
        <v>312</v>
      </c>
      <c r="E28" s="92" t="s">
        <v>313</v>
      </c>
      <c r="F28" s="94">
        <v>39794</v>
      </c>
      <c r="G28" s="92" t="s">
        <v>180</v>
      </c>
      <c r="H28" s="92">
        <v>0</v>
      </c>
      <c r="I28" s="98">
        <v>313.35000000000002</v>
      </c>
      <c r="J28" s="92">
        <v>0</v>
      </c>
      <c r="K28" s="47">
        <v>313.35000000000002</v>
      </c>
      <c r="L28" s="95" t="s">
        <v>314</v>
      </c>
      <c r="M28" s="44">
        <v>873918</v>
      </c>
    </row>
    <row r="29" spans="1:13" x14ac:dyDescent="0.3">
      <c r="A29" s="92">
        <v>27</v>
      </c>
      <c r="B29" s="92">
        <v>85</v>
      </c>
      <c r="C29" s="92" t="s">
        <v>30</v>
      </c>
      <c r="D29" s="92" t="s">
        <v>312</v>
      </c>
      <c r="E29" s="92" t="s">
        <v>313</v>
      </c>
      <c r="F29" s="94">
        <v>39794</v>
      </c>
      <c r="G29" s="92" t="s">
        <v>180</v>
      </c>
      <c r="H29" s="92">
        <v>0</v>
      </c>
      <c r="I29" s="98">
        <v>2473.61</v>
      </c>
      <c r="J29" s="92">
        <v>0</v>
      </c>
      <c r="K29" s="47">
        <v>2473.61</v>
      </c>
      <c r="L29" s="95" t="s">
        <v>314</v>
      </c>
      <c r="M29" s="44">
        <v>873918</v>
      </c>
    </row>
    <row r="30" spans="1:13" x14ac:dyDescent="0.3">
      <c r="A30" s="92">
        <v>28</v>
      </c>
      <c r="B30" s="92">
        <v>86</v>
      </c>
      <c r="C30" s="92" t="s">
        <v>30</v>
      </c>
      <c r="D30" s="92" t="s">
        <v>312</v>
      </c>
      <c r="E30" s="92" t="s">
        <v>313</v>
      </c>
      <c r="F30" s="94">
        <v>39794</v>
      </c>
      <c r="G30" s="92" t="s">
        <v>180</v>
      </c>
      <c r="H30" s="92">
        <v>0</v>
      </c>
      <c r="I30" s="98">
        <v>276.17</v>
      </c>
      <c r="J30" s="92">
        <v>0</v>
      </c>
      <c r="K30" s="47">
        <v>276.17</v>
      </c>
      <c r="L30" s="95" t="s">
        <v>314</v>
      </c>
      <c r="M30" s="44">
        <v>873918</v>
      </c>
    </row>
    <row r="31" spans="1:13" x14ac:dyDescent="0.3">
      <c r="A31" s="92">
        <v>29</v>
      </c>
      <c r="B31" s="92">
        <v>87</v>
      </c>
      <c r="C31" s="92" t="s">
        <v>30</v>
      </c>
      <c r="D31" s="92" t="s">
        <v>317</v>
      </c>
      <c r="E31" s="92" t="s">
        <v>313</v>
      </c>
      <c r="F31" s="94">
        <v>39794</v>
      </c>
      <c r="G31" s="92" t="s">
        <v>180</v>
      </c>
      <c r="H31" s="92">
        <v>0</v>
      </c>
      <c r="I31" s="98">
        <v>1771.23</v>
      </c>
      <c r="J31" s="92">
        <v>0</v>
      </c>
      <c r="K31" s="47">
        <v>1771.23</v>
      </c>
      <c r="L31" s="95" t="s">
        <v>318</v>
      </c>
      <c r="M31" s="44">
        <v>873918</v>
      </c>
    </row>
    <row r="32" spans="1:13" x14ac:dyDescent="0.3">
      <c r="A32" s="92">
        <v>30</v>
      </c>
      <c r="B32" s="92">
        <v>88</v>
      </c>
      <c r="C32" s="92" t="s">
        <v>30</v>
      </c>
      <c r="D32" s="92" t="s">
        <v>315</v>
      </c>
      <c r="E32" s="92" t="s">
        <v>313</v>
      </c>
      <c r="F32" s="94">
        <v>39794</v>
      </c>
      <c r="G32" s="92" t="s">
        <v>180</v>
      </c>
      <c r="H32" s="92">
        <v>0</v>
      </c>
      <c r="I32" s="98">
        <v>325.3</v>
      </c>
      <c r="J32" s="92">
        <v>0</v>
      </c>
      <c r="K32" s="47">
        <v>325.3</v>
      </c>
      <c r="L32" s="95" t="s">
        <v>314</v>
      </c>
      <c r="M32" s="44">
        <v>873918</v>
      </c>
    </row>
    <row r="33" spans="1:13" x14ac:dyDescent="0.3">
      <c r="A33" s="92">
        <v>31</v>
      </c>
      <c r="B33" s="92">
        <v>89</v>
      </c>
      <c r="C33" s="92" t="s">
        <v>30</v>
      </c>
      <c r="D33" s="92" t="s">
        <v>317</v>
      </c>
      <c r="E33" s="92" t="s">
        <v>313</v>
      </c>
      <c r="F33" s="94">
        <v>39794</v>
      </c>
      <c r="G33" s="92" t="s">
        <v>180</v>
      </c>
      <c r="H33" s="92">
        <v>0</v>
      </c>
      <c r="I33" s="98">
        <v>1698.2</v>
      </c>
      <c r="J33" s="92">
        <v>0</v>
      </c>
      <c r="K33" s="47">
        <v>1698.2</v>
      </c>
      <c r="L33" s="95" t="s">
        <v>318</v>
      </c>
      <c r="M33" s="44">
        <v>873918</v>
      </c>
    </row>
    <row r="34" spans="1:13" x14ac:dyDescent="0.3">
      <c r="A34" s="92">
        <v>32</v>
      </c>
      <c r="B34" s="92">
        <v>90</v>
      </c>
      <c r="C34" s="92" t="s">
        <v>30</v>
      </c>
      <c r="D34" s="92" t="s">
        <v>312</v>
      </c>
      <c r="E34" s="92" t="s">
        <v>313</v>
      </c>
      <c r="F34" s="94">
        <v>39794</v>
      </c>
      <c r="G34" s="92" t="s">
        <v>180</v>
      </c>
      <c r="H34" s="92">
        <v>0</v>
      </c>
      <c r="I34" s="98">
        <v>171.28</v>
      </c>
      <c r="J34" s="92">
        <v>0</v>
      </c>
      <c r="K34" s="47">
        <v>171.28</v>
      </c>
      <c r="L34" s="95" t="s">
        <v>314</v>
      </c>
      <c r="M34" s="44">
        <v>873918</v>
      </c>
    </row>
    <row r="35" spans="1:13" x14ac:dyDescent="0.3">
      <c r="A35" s="92">
        <v>33</v>
      </c>
      <c r="B35" s="92">
        <v>91</v>
      </c>
      <c r="C35" s="92" t="s">
        <v>30</v>
      </c>
      <c r="D35" s="92" t="s">
        <v>312</v>
      </c>
      <c r="E35" s="92" t="s">
        <v>313</v>
      </c>
      <c r="F35" s="94">
        <v>39794</v>
      </c>
      <c r="G35" s="92" t="s">
        <v>180</v>
      </c>
      <c r="H35" s="92">
        <v>0</v>
      </c>
      <c r="I35" s="98">
        <v>2666.14</v>
      </c>
      <c r="J35" s="92">
        <v>0</v>
      </c>
      <c r="K35" s="47">
        <v>2666.14</v>
      </c>
      <c r="L35" s="95" t="s">
        <v>314</v>
      </c>
      <c r="M35" s="44">
        <v>873918</v>
      </c>
    </row>
    <row r="36" spans="1:13" x14ac:dyDescent="0.3">
      <c r="A36" s="92">
        <v>34</v>
      </c>
      <c r="B36" s="92">
        <v>92</v>
      </c>
      <c r="C36" s="92" t="s">
        <v>30</v>
      </c>
      <c r="D36" s="92" t="s">
        <v>312</v>
      </c>
      <c r="E36" s="92" t="s">
        <v>313</v>
      </c>
      <c r="F36" s="94">
        <v>39794</v>
      </c>
      <c r="G36" s="92" t="s">
        <v>180</v>
      </c>
      <c r="H36" s="92">
        <v>0</v>
      </c>
      <c r="I36" s="98">
        <v>2174.87</v>
      </c>
      <c r="J36" s="92">
        <v>0</v>
      </c>
      <c r="K36" s="47">
        <v>2174.87</v>
      </c>
      <c r="L36" s="95" t="s">
        <v>314</v>
      </c>
      <c r="M36" s="44">
        <v>873918</v>
      </c>
    </row>
    <row r="37" spans="1:13" x14ac:dyDescent="0.3">
      <c r="A37" s="92">
        <v>35</v>
      </c>
      <c r="B37" s="92">
        <v>93</v>
      </c>
      <c r="C37" s="92" t="s">
        <v>30</v>
      </c>
      <c r="D37" s="92" t="s">
        <v>312</v>
      </c>
      <c r="E37" s="92" t="s">
        <v>313</v>
      </c>
      <c r="F37" s="94">
        <v>39794</v>
      </c>
      <c r="G37" s="92" t="s">
        <v>180</v>
      </c>
      <c r="H37" s="92">
        <v>0</v>
      </c>
      <c r="I37" s="98">
        <v>4308.6899999999996</v>
      </c>
      <c r="J37" s="92">
        <v>0</v>
      </c>
      <c r="K37" s="47">
        <v>4308.6899999999996</v>
      </c>
      <c r="L37" s="95" t="s">
        <v>314</v>
      </c>
      <c r="M37" s="44">
        <v>873918</v>
      </c>
    </row>
    <row r="38" spans="1:13" x14ac:dyDescent="0.3">
      <c r="A38" s="92">
        <v>36</v>
      </c>
      <c r="B38" s="92">
        <v>94</v>
      </c>
      <c r="C38" s="92" t="s">
        <v>30</v>
      </c>
      <c r="D38" s="92" t="s">
        <v>320</v>
      </c>
      <c r="E38" s="92" t="s">
        <v>313</v>
      </c>
      <c r="F38" s="94">
        <v>39794</v>
      </c>
      <c r="G38" s="92" t="s">
        <v>180</v>
      </c>
      <c r="H38" s="92">
        <v>0</v>
      </c>
      <c r="I38" s="98">
        <v>168.63</v>
      </c>
      <c r="J38" s="92">
        <v>0</v>
      </c>
      <c r="K38" s="47">
        <v>168.63</v>
      </c>
      <c r="L38" s="95" t="s">
        <v>319</v>
      </c>
      <c r="M38" s="44">
        <v>873918</v>
      </c>
    </row>
    <row r="39" spans="1:13" x14ac:dyDescent="0.3">
      <c r="A39" s="92">
        <v>37</v>
      </c>
      <c r="B39" s="92">
        <v>95</v>
      </c>
      <c r="C39" s="92" t="s">
        <v>30</v>
      </c>
      <c r="D39" s="92" t="s">
        <v>325</v>
      </c>
      <c r="E39" s="92" t="s">
        <v>313</v>
      </c>
      <c r="F39" s="94">
        <v>39794</v>
      </c>
      <c r="G39" s="92" t="s">
        <v>180</v>
      </c>
      <c r="H39" s="92">
        <v>0</v>
      </c>
      <c r="I39" s="98">
        <v>151.36000000000001</v>
      </c>
      <c r="J39" s="92">
        <v>0</v>
      </c>
      <c r="K39" s="47">
        <v>151.36000000000001</v>
      </c>
      <c r="L39" s="95" t="s">
        <v>319</v>
      </c>
      <c r="M39" s="44">
        <v>873918</v>
      </c>
    </row>
    <row r="40" spans="1:13" x14ac:dyDescent="0.3">
      <c r="A40" s="92">
        <v>38</v>
      </c>
      <c r="B40" s="92">
        <v>96</v>
      </c>
      <c r="C40" s="92" t="s">
        <v>30</v>
      </c>
      <c r="D40" s="92" t="s">
        <v>322</v>
      </c>
      <c r="E40" s="92" t="s">
        <v>313</v>
      </c>
      <c r="F40" s="94">
        <v>39794</v>
      </c>
      <c r="G40" s="92" t="s">
        <v>180</v>
      </c>
      <c r="H40" s="92">
        <v>0</v>
      </c>
      <c r="I40" s="98">
        <v>0</v>
      </c>
      <c r="J40" s="92">
        <v>0</v>
      </c>
      <c r="K40" s="47">
        <v>0</v>
      </c>
      <c r="L40" s="95" t="s">
        <v>322</v>
      </c>
      <c r="M40" s="44">
        <v>873918</v>
      </c>
    </row>
    <row r="41" spans="1:13" x14ac:dyDescent="0.3">
      <c r="A41" s="92">
        <v>39</v>
      </c>
      <c r="B41" s="92">
        <v>97</v>
      </c>
      <c r="C41" s="92" t="s">
        <v>30</v>
      </c>
      <c r="D41" s="92" t="s">
        <v>324</v>
      </c>
      <c r="E41" s="92" t="s">
        <v>313</v>
      </c>
      <c r="F41" s="94">
        <v>39794</v>
      </c>
      <c r="G41" s="92" t="s">
        <v>180</v>
      </c>
      <c r="H41" s="92">
        <v>0</v>
      </c>
      <c r="I41" s="98">
        <v>4648.4799999999996</v>
      </c>
      <c r="J41" s="92">
        <v>0</v>
      </c>
      <c r="K41" s="47">
        <v>4648.4799999999996</v>
      </c>
      <c r="L41" s="95" t="s">
        <v>314</v>
      </c>
      <c r="M41" s="44">
        <v>873918</v>
      </c>
    </row>
    <row r="42" spans="1:13" x14ac:dyDescent="0.3">
      <c r="A42" s="92">
        <v>40</v>
      </c>
      <c r="B42" s="92">
        <v>98</v>
      </c>
      <c r="C42" s="92" t="s">
        <v>30</v>
      </c>
      <c r="D42" s="92" t="s">
        <v>325</v>
      </c>
      <c r="E42" s="92" t="s">
        <v>313</v>
      </c>
      <c r="F42" s="94">
        <v>39794</v>
      </c>
      <c r="G42" s="92" t="s">
        <v>180</v>
      </c>
      <c r="H42" s="92">
        <v>0</v>
      </c>
      <c r="I42" s="98">
        <v>610.77</v>
      </c>
      <c r="J42" s="92">
        <v>0</v>
      </c>
      <c r="K42" s="47">
        <v>610.77</v>
      </c>
      <c r="L42" s="95" t="s">
        <v>319</v>
      </c>
      <c r="M42" s="44">
        <v>873918</v>
      </c>
    </row>
    <row r="43" spans="1:13" x14ac:dyDescent="0.3">
      <c r="A43" s="92">
        <v>41</v>
      </c>
      <c r="B43" s="92">
        <v>99</v>
      </c>
      <c r="C43" s="92" t="s">
        <v>30</v>
      </c>
      <c r="D43" s="92" t="s">
        <v>315</v>
      </c>
      <c r="E43" s="92" t="s">
        <v>313</v>
      </c>
      <c r="F43" s="94">
        <v>39794</v>
      </c>
      <c r="G43" s="92" t="s">
        <v>180</v>
      </c>
      <c r="H43" s="92">
        <v>0</v>
      </c>
      <c r="I43" s="98">
        <v>248.29</v>
      </c>
      <c r="J43" s="92">
        <v>0</v>
      </c>
      <c r="K43" s="47">
        <v>248.29</v>
      </c>
      <c r="L43" s="95" t="s">
        <v>314</v>
      </c>
      <c r="M43" s="44">
        <v>873918</v>
      </c>
    </row>
    <row r="44" spans="1:13" x14ac:dyDescent="0.3">
      <c r="A44" s="92">
        <v>42</v>
      </c>
      <c r="B44" s="92">
        <v>100</v>
      </c>
      <c r="C44" s="92" t="s">
        <v>30</v>
      </c>
      <c r="D44" s="92" t="s">
        <v>324</v>
      </c>
      <c r="E44" s="92" t="s">
        <v>313</v>
      </c>
      <c r="F44" s="94">
        <v>39794</v>
      </c>
      <c r="G44" s="92" t="s">
        <v>180</v>
      </c>
      <c r="H44" s="92">
        <v>0</v>
      </c>
      <c r="I44" s="98">
        <v>774.08</v>
      </c>
      <c r="J44" s="92">
        <v>0</v>
      </c>
      <c r="K44" s="47">
        <v>774.08</v>
      </c>
      <c r="L44" s="95" t="s">
        <v>314</v>
      </c>
      <c r="M44" s="44">
        <v>873918</v>
      </c>
    </row>
    <row r="45" spans="1:13" x14ac:dyDescent="0.3">
      <c r="A45" s="92">
        <v>43</v>
      </c>
      <c r="B45" s="92">
        <v>101</v>
      </c>
      <c r="C45" s="92" t="s">
        <v>30</v>
      </c>
      <c r="D45" s="92" t="s">
        <v>312</v>
      </c>
      <c r="E45" s="92" t="s">
        <v>313</v>
      </c>
      <c r="F45" s="94">
        <v>39794</v>
      </c>
      <c r="G45" s="92" t="s">
        <v>180</v>
      </c>
      <c r="H45" s="92">
        <v>0</v>
      </c>
      <c r="I45" s="98">
        <v>1115.32</v>
      </c>
      <c r="J45" s="92">
        <v>0</v>
      </c>
      <c r="K45" s="47">
        <v>1115.32</v>
      </c>
      <c r="L45" s="95" t="s">
        <v>314</v>
      </c>
      <c r="M45" s="44">
        <v>873918</v>
      </c>
    </row>
    <row r="46" spans="1:13" x14ac:dyDescent="0.3">
      <c r="A46" s="92">
        <v>44</v>
      </c>
      <c r="B46" s="92">
        <v>102</v>
      </c>
      <c r="C46" s="92" t="s">
        <v>30</v>
      </c>
      <c r="D46" s="92" t="s">
        <v>325</v>
      </c>
      <c r="E46" s="92" t="s">
        <v>313</v>
      </c>
      <c r="F46" s="94">
        <v>39794</v>
      </c>
      <c r="G46" s="92" t="s">
        <v>180</v>
      </c>
      <c r="H46" s="92">
        <v>0</v>
      </c>
      <c r="I46" s="98">
        <v>1449.91</v>
      </c>
      <c r="J46" s="92">
        <v>0</v>
      </c>
      <c r="K46" s="47">
        <v>1449.91</v>
      </c>
      <c r="L46" s="95" t="s">
        <v>319</v>
      </c>
      <c r="M46" s="44">
        <v>873918</v>
      </c>
    </row>
    <row r="47" spans="1:13" x14ac:dyDescent="0.3">
      <c r="A47" s="92">
        <v>45</v>
      </c>
      <c r="B47" s="92">
        <v>103</v>
      </c>
      <c r="C47" s="92" t="s">
        <v>30</v>
      </c>
      <c r="D47" s="92" t="s">
        <v>325</v>
      </c>
      <c r="E47" s="92" t="s">
        <v>313</v>
      </c>
      <c r="F47" s="94">
        <v>39794</v>
      </c>
      <c r="G47" s="92" t="s">
        <v>180</v>
      </c>
      <c r="H47" s="92">
        <v>0</v>
      </c>
      <c r="I47" s="98">
        <v>3952.73</v>
      </c>
      <c r="J47" s="92">
        <v>0</v>
      </c>
      <c r="K47" s="47">
        <v>3952.73</v>
      </c>
      <c r="L47" s="95" t="s">
        <v>319</v>
      </c>
      <c r="M47" s="44">
        <v>873918</v>
      </c>
    </row>
    <row r="48" spans="1:13" x14ac:dyDescent="0.3">
      <c r="A48" s="92">
        <v>46</v>
      </c>
      <c r="B48" s="92">
        <v>104</v>
      </c>
      <c r="C48" s="92" t="s">
        <v>30</v>
      </c>
      <c r="D48" s="92" t="s">
        <v>325</v>
      </c>
      <c r="E48" s="92" t="s">
        <v>313</v>
      </c>
      <c r="F48" s="94">
        <v>39794</v>
      </c>
      <c r="G48" s="92" t="s">
        <v>180</v>
      </c>
      <c r="H48" s="92">
        <v>0</v>
      </c>
      <c r="I48" s="98">
        <v>857.73</v>
      </c>
      <c r="J48" s="92">
        <v>0</v>
      </c>
      <c r="K48" s="47">
        <v>857.73</v>
      </c>
      <c r="L48" s="95" t="s">
        <v>319</v>
      </c>
      <c r="M48" s="44">
        <v>873918</v>
      </c>
    </row>
    <row r="49" spans="1:13" x14ac:dyDescent="0.3">
      <c r="A49" s="92">
        <v>47</v>
      </c>
      <c r="B49" s="92">
        <v>105</v>
      </c>
      <c r="C49" s="92" t="s">
        <v>30</v>
      </c>
      <c r="D49" s="92" t="s">
        <v>325</v>
      </c>
      <c r="E49" s="92" t="s">
        <v>313</v>
      </c>
      <c r="F49" s="94">
        <v>39794</v>
      </c>
      <c r="G49" s="92" t="s">
        <v>180</v>
      </c>
      <c r="H49" s="92">
        <v>0</v>
      </c>
      <c r="I49" s="98">
        <v>443.47</v>
      </c>
      <c r="J49" s="92">
        <v>0</v>
      </c>
      <c r="K49" s="47">
        <v>443.47</v>
      </c>
      <c r="L49" s="95" t="s">
        <v>319</v>
      </c>
      <c r="M49" s="44">
        <v>873918</v>
      </c>
    </row>
    <row r="50" spans="1:13" x14ac:dyDescent="0.3">
      <c r="A50" s="92">
        <v>48</v>
      </c>
      <c r="B50" s="92">
        <v>106</v>
      </c>
      <c r="C50" s="92" t="s">
        <v>30</v>
      </c>
      <c r="D50" s="92" t="s">
        <v>325</v>
      </c>
      <c r="E50" s="92" t="s">
        <v>313</v>
      </c>
      <c r="F50" s="94">
        <v>39794</v>
      </c>
      <c r="G50" s="92" t="s">
        <v>180</v>
      </c>
      <c r="H50" s="92">
        <v>0</v>
      </c>
      <c r="I50" s="98">
        <v>1723.43</v>
      </c>
      <c r="J50" s="92">
        <v>0</v>
      </c>
      <c r="K50" s="47">
        <v>1723.43</v>
      </c>
      <c r="L50" s="95" t="s">
        <v>319</v>
      </c>
      <c r="M50" s="44">
        <v>873918</v>
      </c>
    </row>
    <row r="51" spans="1:13" x14ac:dyDescent="0.3">
      <c r="A51" s="92">
        <v>49</v>
      </c>
      <c r="B51" s="92">
        <v>107</v>
      </c>
      <c r="C51" s="92" t="s">
        <v>30</v>
      </c>
      <c r="D51" s="92" t="s">
        <v>326</v>
      </c>
      <c r="E51" s="92" t="s">
        <v>313</v>
      </c>
      <c r="F51" s="94">
        <v>39794</v>
      </c>
      <c r="G51" s="92" t="s">
        <v>180</v>
      </c>
      <c r="H51" s="92">
        <v>0</v>
      </c>
      <c r="I51" s="98">
        <v>743.54</v>
      </c>
      <c r="J51" s="92">
        <v>0</v>
      </c>
      <c r="K51" s="47">
        <v>743.54</v>
      </c>
      <c r="L51" s="95" t="s">
        <v>319</v>
      </c>
      <c r="M51" s="44">
        <v>873918</v>
      </c>
    </row>
    <row r="52" spans="1:13" x14ac:dyDescent="0.3">
      <c r="A52" s="92">
        <v>50</v>
      </c>
      <c r="B52" s="92">
        <v>108</v>
      </c>
      <c r="C52" s="92" t="s">
        <v>30</v>
      </c>
      <c r="D52" s="92" t="s">
        <v>325</v>
      </c>
      <c r="E52" s="92" t="s">
        <v>313</v>
      </c>
      <c r="F52" s="94">
        <v>39794</v>
      </c>
      <c r="G52" s="92" t="s">
        <v>180</v>
      </c>
      <c r="H52" s="92">
        <v>0</v>
      </c>
      <c r="I52" s="98">
        <v>1749.98</v>
      </c>
      <c r="J52" s="92">
        <v>0</v>
      </c>
      <c r="K52" s="47">
        <v>1749.98</v>
      </c>
      <c r="L52" s="95" t="s">
        <v>319</v>
      </c>
      <c r="M52" s="44">
        <v>873918</v>
      </c>
    </row>
    <row r="53" spans="1:13" x14ac:dyDescent="0.3">
      <c r="A53" s="92">
        <v>51</v>
      </c>
      <c r="B53" s="92">
        <v>109</v>
      </c>
      <c r="C53" s="92" t="s">
        <v>30</v>
      </c>
      <c r="D53" s="92" t="s">
        <v>325</v>
      </c>
      <c r="E53" s="92" t="s">
        <v>313</v>
      </c>
      <c r="F53" s="94">
        <v>39794</v>
      </c>
      <c r="G53" s="92" t="s">
        <v>180</v>
      </c>
      <c r="H53" s="92">
        <v>0</v>
      </c>
      <c r="I53" s="98">
        <v>6127.6</v>
      </c>
      <c r="J53" s="92">
        <v>0</v>
      </c>
      <c r="K53" s="47">
        <v>6127.6</v>
      </c>
      <c r="L53" s="95" t="s">
        <v>319</v>
      </c>
      <c r="M53" s="44">
        <v>873918</v>
      </c>
    </row>
    <row r="54" spans="1:13" x14ac:dyDescent="0.3">
      <c r="A54" s="92">
        <v>52</v>
      </c>
      <c r="B54" s="92">
        <v>110</v>
      </c>
      <c r="C54" s="92" t="s">
        <v>30</v>
      </c>
      <c r="D54" s="92" t="s">
        <v>325</v>
      </c>
      <c r="E54" s="92" t="s">
        <v>313</v>
      </c>
      <c r="F54" s="94">
        <v>39794</v>
      </c>
      <c r="G54" s="92" t="s">
        <v>180</v>
      </c>
      <c r="H54" s="92">
        <v>0</v>
      </c>
      <c r="I54" s="98">
        <v>27909.45</v>
      </c>
      <c r="J54" s="92">
        <v>0</v>
      </c>
      <c r="K54" s="47">
        <v>27909.45</v>
      </c>
      <c r="L54" s="95" t="s">
        <v>319</v>
      </c>
      <c r="M54" s="44">
        <v>873918</v>
      </c>
    </row>
    <row r="55" spans="1:13" x14ac:dyDescent="0.3">
      <c r="A55" s="92">
        <v>53</v>
      </c>
      <c r="B55" s="92">
        <v>111</v>
      </c>
      <c r="C55" s="92" t="s">
        <v>30</v>
      </c>
      <c r="D55" s="92" t="s">
        <v>325</v>
      </c>
      <c r="E55" s="92" t="s">
        <v>313</v>
      </c>
      <c r="F55" s="94">
        <v>39794</v>
      </c>
      <c r="G55" s="92" t="s">
        <v>180</v>
      </c>
      <c r="H55" s="92">
        <v>0</v>
      </c>
      <c r="I55" s="98">
        <v>1046.27</v>
      </c>
      <c r="J55" s="92">
        <v>0</v>
      </c>
      <c r="K55" s="47">
        <v>1046.27</v>
      </c>
      <c r="L55" s="95" t="s">
        <v>319</v>
      </c>
      <c r="M55" s="44">
        <v>873918</v>
      </c>
    </row>
    <row r="56" spans="1:13" x14ac:dyDescent="0.3">
      <c r="A56" s="92">
        <v>54</v>
      </c>
      <c r="B56" s="92">
        <v>112</v>
      </c>
      <c r="C56" s="92" t="s">
        <v>30</v>
      </c>
      <c r="D56" s="92" t="s">
        <v>325</v>
      </c>
      <c r="E56" s="92" t="s">
        <v>313</v>
      </c>
      <c r="F56" s="94">
        <v>39794</v>
      </c>
      <c r="G56" s="92" t="s">
        <v>180</v>
      </c>
      <c r="H56" s="92">
        <v>0</v>
      </c>
      <c r="I56" s="98">
        <v>454.09</v>
      </c>
      <c r="J56" s="92">
        <v>0</v>
      </c>
      <c r="K56" s="47">
        <v>454.09</v>
      </c>
      <c r="L56" s="95" t="s">
        <v>319</v>
      </c>
      <c r="M56" s="44">
        <v>873918</v>
      </c>
    </row>
    <row r="57" spans="1:13" x14ac:dyDescent="0.3">
      <c r="A57" s="92">
        <v>55</v>
      </c>
      <c r="B57" s="92">
        <v>113</v>
      </c>
      <c r="C57" s="92" t="s">
        <v>30</v>
      </c>
      <c r="D57" s="92" t="s">
        <v>325</v>
      </c>
      <c r="E57" s="92" t="s">
        <v>313</v>
      </c>
      <c r="F57" s="94">
        <v>39794</v>
      </c>
      <c r="G57" s="92" t="s">
        <v>180</v>
      </c>
      <c r="H57" s="92">
        <v>0</v>
      </c>
      <c r="I57" s="98">
        <v>4575.45</v>
      </c>
      <c r="J57" s="92">
        <v>0</v>
      </c>
      <c r="K57" s="47">
        <v>4575.45</v>
      </c>
      <c r="L57" s="95" t="s">
        <v>319</v>
      </c>
      <c r="M57" s="44">
        <v>873918</v>
      </c>
    </row>
    <row r="58" spans="1:13" x14ac:dyDescent="0.3">
      <c r="A58" s="92">
        <v>56</v>
      </c>
      <c r="B58" s="92">
        <v>114</v>
      </c>
      <c r="C58" s="92" t="s">
        <v>30</v>
      </c>
      <c r="D58" s="92" t="s">
        <v>323</v>
      </c>
      <c r="E58" s="92" t="s">
        <v>313</v>
      </c>
      <c r="F58" s="94">
        <v>39794</v>
      </c>
      <c r="G58" s="92" t="s">
        <v>180</v>
      </c>
      <c r="H58" s="92">
        <v>0</v>
      </c>
      <c r="I58" s="98">
        <v>5252.61</v>
      </c>
      <c r="J58" s="92">
        <v>0</v>
      </c>
      <c r="K58" s="47">
        <v>5252.61</v>
      </c>
      <c r="L58" s="95" t="s">
        <v>314</v>
      </c>
      <c r="M58" s="44">
        <v>873918</v>
      </c>
    </row>
    <row r="59" spans="1:13" x14ac:dyDescent="0.3">
      <c r="A59" s="92">
        <v>57</v>
      </c>
      <c r="B59" s="92">
        <v>115</v>
      </c>
      <c r="C59" s="92" t="s">
        <v>30</v>
      </c>
      <c r="D59" s="92" t="s">
        <v>325</v>
      </c>
      <c r="E59" s="92" t="s">
        <v>313</v>
      </c>
      <c r="F59" s="94">
        <v>39794</v>
      </c>
      <c r="G59" s="92" t="s">
        <v>180</v>
      </c>
      <c r="H59" s="92">
        <v>0</v>
      </c>
      <c r="I59" s="98">
        <v>1289.25</v>
      </c>
      <c r="J59" s="92">
        <v>0</v>
      </c>
      <c r="K59" s="47">
        <v>1289.25</v>
      </c>
      <c r="L59" s="95" t="s">
        <v>319</v>
      </c>
      <c r="M59" s="44">
        <v>873918</v>
      </c>
    </row>
    <row r="60" spans="1:13" x14ac:dyDescent="0.3">
      <c r="A60" s="92">
        <v>58</v>
      </c>
      <c r="B60" s="92">
        <v>116</v>
      </c>
      <c r="C60" s="92" t="s">
        <v>30</v>
      </c>
      <c r="D60" s="92" t="s">
        <v>325</v>
      </c>
      <c r="E60" s="92" t="s">
        <v>313</v>
      </c>
      <c r="F60" s="94">
        <v>39794</v>
      </c>
      <c r="G60" s="92" t="s">
        <v>180</v>
      </c>
      <c r="H60" s="92">
        <v>0</v>
      </c>
      <c r="I60" s="98">
        <v>304.06</v>
      </c>
      <c r="J60" s="92">
        <v>0</v>
      </c>
      <c r="K60" s="47">
        <v>304.06</v>
      </c>
      <c r="L60" s="95" t="s">
        <v>319</v>
      </c>
      <c r="M60" s="44">
        <v>873918</v>
      </c>
    </row>
    <row r="61" spans="1:13" x14ac:dyDescent="0.3">
      <c r="A61" s="92">
        <v>59</v>
      </c>
      <c r="B61" s="92">
        <v>117</v>
      </c>
      <c r="C61" s="92" t="s">
        <v>30</v>
      </c>
      <c r="D61" s="92" t="s">
        <v>325</v>
      </c>
      <c r="E61" s="92" t="s">
        <v>313</v>
      </c>
      <c r="F61" s="94">
        <v>39794</v>
      </c>
      <c r="G61" s="92" t="s">
        <v>180</v>
      </c>
      <c r="H61" s="92">
        <v>0</v>
      </c>
      <c r="I61" s="98">
        <v>142.07</v>
      </c>
      <c r="J61" s="92">
        <v>0</v>
      </c>
      <c r="K61" s="47">
        <v>142.07</v>
      </c>
      <c r="L61" s="95" t="s">
        <v>319</v>
      </c>
      <c r="M61" s="44">
        <v>873918</v>
      </c>
    </row>
    <row r="62" spans="1:13" x14ac:dyDescent="0.3">
      <c r="A62" s="92">
        <v>60</v>
      </c>
      <c r="B62" s="92">
        <v>118</v>
      </c>
      <c r="C62" s="92" t="s">
        <v>30</v>
      </c>
      <c r="D62" s="92" t="s">
        <v>325</v>
      </c>
      <c r="E62" s="92" t="s">
        <v>313</v>
      </c>
      <c r="F62" s="94">
        <v>39794</v>
      </c>
      <c r="G62" s="92" t="s">
        <v>180</v>
      </c>
      <c r="H62" s="92">
        <v>0</v>
      </c>
      <c r="I62" s="98">
        <v>5070.7</v>
      </c>
      <c r="J62" s="92">
        <v>0</v>
      </c>
      <c r="K62" s="47">
        <v>5070.7</v>
      </c>
      <c r="L62" s="95" t="s">
        <v>319</v>
      </c>
      <c r="M62" s="44">
        <v>873918</v>
      </c>
    </row>
    <row r="63" spans="1:13" x14ac:dyDescent="0.3">
      <c r="A63" s="92">
        <v>61</v>
      </c>
      <c r="B63" s="92">
        <v>119</v>
      </c>
      <c r="C63" s="92" t="s">
        <v>30</v>
      </c>
      <c r="D63" s="92" t="s">
        <v>325</v>
      </c>
      <c r="E63" s="92" t="s">
        <v>313</v>
      </c>
      <c r="F63" s="94">
        <v>39794</v>
      </c>
      <c r="G63" s="92" t="s">
        <v>180</v>
      </c>
      <c r="H63" s="92">
        <v>0</v>
      </c>
      <c r="I63" s="98">
        <v>6274.98</v>
      </c>
      <c r="J63" s="92">
        <v>0</v>
      </c>
      <c r="K63" s="47">
        <v>6274.98</v>
      </c>
      <c r="L63" s="95" t="s">
        <v>319</v>
      </c>
      <c r="M63" s="44">
        <v>873918</v>
      </c>
    </row>
    <row r="64" spans="1:13" x14ac:dyDescent="0.3">
      <c r="A64" s="92">
        <v>62</v>
      </c>
      <c r="B64" s="92">
        <v>121</v>
      </c>
      <c r="C64" s="92" t="s">
        <v>30</v>
      </c>
      <c r="D64" s="92" t="s">
        <v>325</v>
      </c>
      <c r="E64" s="92" t="s">
        <v>313</v>
      </c>
      <c r="F64" s="94">
        <v>39794</v>
      </c>
      <c r="G64" s="92" t="s">
        <v>180</v>
      </c>
      <c r="H64" s="92">
        <v>0</v>
      </c>
      <c r="I64" s="98">
        <v>6134.24</v>
      </c>
      <c r="J64" s="92">
        <v>0</v>
      </c>
      <c r="K64" s="47">
        <v>6134.24</v>
      </c>
      <c r="L64" s="95" t="s">
        <v>319</v>
      </c>
      <c r="M64" s="44">
        <v>873918</v>
      </c>
    </row>
    <row r="65" spans="1:13" x14ac:dyDescent="0.3">
      <c r="A65" s="92">
        <v>63</v>
      </c>
      <c r="B65" s="92">
        <v>122</v>
      </c>
      <c r="C65" s="92" t="s">
        <v>30</v>
      </c>
      <c r="D65" s="92" t="s">
        <v>325</v>
      </c>
      <c r="E65" s="92" t="s">
        <v>313</v>
      </c>
      <c r="F65" s="94">
        <v>39794</v>
      </c>
      <c r="G65" s="92" t="s">
        <v>180</v>
      </c>
      <c r="H65" s="92">
        <v>0</v>
      </c>
      <c r="I65" s="98">
        <v>9010.16</v>
      </c>
      <c r="J65" s="92">
        <v>0</v>
      </c>
      <c r="K65" s="47">
        <v>9010.16</v>
      </c>
      <c r="L65" s="95" t="s">
        <v>319</v>
      </c>
      <c r="M65" s="44">
        <v>873918</v>
      </c>
    </row>
    <row r="66" spans="1:13" x14ac:dyDescent="0.3">
      <c r="A66" s="92">
        <v>64</v>
      </c>
      <c r="B66" s="92">
        <v>123</v>
      </c>
      <c r="C66" s="92" t="s">
        <v>30</v>
      </c>
      <c r="D66" s="92" t="s">
        <v>325</v>
      </c>
      <c r="E66" s="92" t="s">
        <v>313</v>
      </c>
      <c r="F66" s="94">
        <v>39794</v>
      </c>
      <c r="G66" s="92" t="s">
        <v>180</v>
      </c>
      <c r="H66" s="92">
        <v>0</v>
      </c>
      <c r="I66" s="98">
        <v>4112.0600000000004</v>
      </c>
      <c r="J66" s="92">
        <v>0</v>
      </c>
      <c r="K66" s="47">
        <v>4112.0600000000004</v>
      </c>
      <c r="L66" s="95" t="s">
        <v>319</v>
      </c>
      <c r="M66" s="44">
        <v>873918</v>
      </c>
    </row>
    <row r="67" spans="1:13" x14ac:dyDescent="0.3">
      <c r="A67" s="92">
        <v>65</v>
      </c>
      <c r="B67" s="92">
        <v>124</v>
      </c>
      <c r="C67" s="92" t="s">
        <v>30</v>
      </c>
      <c r="D67" s="92" t="s">
        <v>325</v>
      </c>
      <c r="E67" s="92" t="s">
        <v>313</v>
      </c>
      <c r="F67" s="94">
        <v>39794</v>
      </c>
      <c r="G67" s="92" t="s">
        <v>180</v>
      </c>
      <c r="H67" s="92">
        <v>0</v>
      </c>
      <c r="I67" s="98">
        <v>21392.82</v>
      </c>
      <c r="J67" s="92">
        <v>0</v>
      </c>
      <c r="K67" s="47">
        <v>21392.82</v>
      </c>
      <c r="L67" s="95" t="s">
        <v>319</v>
      </c>
      <c r="M67" s="44">
        <v>873918</v>
      </c>
    </row>
    <row r="68" spans="1:13" x14ac:dyDescent="0.3">
      <c r="A68" s="92">
        <v>66</v>
      </c>
      <c r="B68" s="92">
        <v>125</v>
      </c>
      <c r="C68" s="92" t="s">
        <v>30</v>
      </c>
      <c r="D68" s="92" t="s">
        <v>325</v>
      </c>
      <c r="E68" s="92" t="s">
        <v>313</v>
      </c>
      <c r="F68" s="94">
        <v>39794</v>
      </c>
      <c r="G68" s="92" t="s">
        <v>180</v>
      </c>
      <c r="H68" s="92">
        <v>0</v>
      </c>
      <c r="I68" s="98">
        <v>35139.08</v>
      </c>
      <c r="J68" s="92">
        <v>0</v>
      </c>
      <c r="K68" s="47">
        <v>35139.08</v>
      </c>
      <c r="L68" s="95" t="s">
        <v>319</v>
      </c>
      <c r="M68" s="44">
        <v>873918</v>
      </c>
    </row>
    <row r="69" spans="1:13" x14ac:dyDescent="0.3">
      <c r="A69" s="92">
        <v>67</v>
      </c>
      <c r="B69" s="92">
        <v>126</v>
      </c>
      <c r="C69" s="92" t="s">
        <v>30</v>
      </c>
      <c r="D69" s="92" t="s">
        <v>325</v>
      </c>
      <c r="E69" s="92" t="s">
        <v>313</v>
      </c>
      <c r="F69" s="94">
        <v>39794</v>
      </c>
      <c r="G69" s="92" t="s">
        <v>180</v>
      </c>
      <c r="H69" s="92">
        <v>0</v>
      </c>
      <c r="I69" s="98">
        <v>4436.04</v>
      </c>
      <c r="J69" s="92">
        <v>0</v>
      </c>
      <c r="K69" s="47">
        <v>4436.04</v>
      </c>
      <c r="L69" s="95" t="s">
        <v>319</v>
      </c>
      <c r="M69" s="44">
        <v>873918</v>
      </c>
    </row>
    <row r="70" spans="1:13" x14ac:dyDescent="0.3">
      <c r="A70" s="92">
        <v>68</v>
      </c>
      <c r="B70" s="92">
        <v>127</v>
      </c>
      <c r="C70" s="92" t="s">
        <v>30</v>
      </c>
      <c r="D70" s="92" t="s">
        <v>325</v>
      </c>
      <c r="E70" s="92" t="s">
        <v>313</v>
      </c>
      <c r="F70" s="94">
        <v>39794</v>
      </c>
      <c r="G70" s="92" t="s">
        <v>180</v>
      </c>
      <c r="H70" s="92">
        <v>0</v>
      </c>
      <c r="I70" s="98">
        <v>10482.64</v>
      </c>
      <c r="J70" s="92">
        <v>0</v>
      </c>
      <c r="K70" s="47">
        <v>10482.64</v>
      </c>
      <c r="L70" s="95" t="s">
        <v>319</v>
      </c>
      <c r="M70" s="44">
        <v>873918</v>
      </c>
    </row>
    <row r="71" spans="1:13" x14ac:dyDescent="0.3">
      <c r="A71" s="92">
        <v>69</v>
      </c>
      <c r="B71" s="92">
        <v>128</v>
      </c>
      <c r="C71" s="92" t="s">
        <v>30</v>
      </c>
      <c r="D71" s="92" t="s">
        <v>325</v>
      </c>
      <c r="E71" s="92" t="s">
        <v>313</v>
      </c>
      <c r="F71" s="94">
        <v>39794</v>
      </c>
      <c r="G71" s="92" t="s">
        <v>180</v>
      </c>
      <c r="H71" s="92">
        <v>0</v>
      </c>
      <c r="I71" s="98">
        <v>6216.56</v>
      </c>
      <c r="J71" s="92">
        <v>0</v>
      </c>
      <c r="K71" s="47">
        <v>6216.56</v>
      </c>
      <c r="L71" s="95" t="s">
        <v>319</v>
      </c>
      <c r="M71" s="44">
        <v>873918</v>
      </c>
    </row>
    <row r="72" spans="1:13" x14ac:dyDescent="0.3">
      <c r="A72" s="92">
        <v>70</v>
      </c>
      <c r="B72" s="92">
        <v>129</v>
      </c>
      <c r="C72" s="92" t="s">
        <v>30</v>
      </c>
      <c r="D72" s="92" t="s">
        <v>325</v>
      </c>
      <c r="E72" s="92" t="s">
        <v>313</v>
      </c>
      <c r="F72" s="94">
        <v>39794</v>
      </c>
      <c r="G72" s="92" t="s">
        <v>180</v>
      </c>
      <c r="H72" s="92">
        <v>0</v>
      </c>
      <c r="I72" s="98">
        <v>5635</v>
      </c>
      <c r="J72" s="92">
        <v>0</v>
      </c>
      <c r="K72" s="47">
        <v>5635</v>
      </c>
      <c r="L72" s="95" t="s">
        <v>319</v>
      </c>
      <c r="M72" s="44">
        <v>873918</v>
      </c>
    </row>
    <row r="73" spans="1:13" x14ac:dyDescent="0.3">
      <c r="A73" s="92">
        <v>71</v>
      </c>
      <c r="B73" s="92">
        <v>130</v>
      </c>
      <c r="C73" s="92" t="s">
        <v>30</v>
      </c>
      <c r="D73" s="92" t="s">
        <v>325</v>
      </c>
      <c r="E73" s="92" t="s">
        <v>313</v>
      </c>
      <c r="F73" s="94">
        <v>39794</v>
      </c>
      <c r="G73" s="92" t="s">
        <v>180</v>
      </c>
      <c r="H73" s="92">
        <v>0</v>
      </c>
      <c r="I73" s="98">
        <v>14043.68</v>
      </c>
      <c r="J73" s="92">
        <v>0</v>
      </c>
      <c r="K73" s="47">
        <v>14043.68</v>
      </c>
      <c r="L73" s="95" t="s">
        <v>319</v>
      </c>
      <c r="M73" s="44">
        <v>873918</v>
      </c>
    </row>
    <row r="74" spans="1:13" x14ac:dyDescent="0.3">
      <c r="A74" s="92">
        <v>72</v>
      </c>
      <c r="B74" s="92">
        <v>131</v>
      </c>
      <c r="C74" s="92" t="s">
        <v>30</v>
      </c>
      <c r="D74" s="92" t="s">
        <v>325</v>
      </c>
      <c r="E74" s="92" t="s">
        <v>313</v>
      </c>
      <c r="F74" s="94">
        <v>39794</v>
      </c>
      <c r="G74" s="92" t="s">
        <v>180</v>
      </c>
      <c r="H74" s="92">
        <v>0</v>
      </c>
      <c r="I74" s="98">
        <v>2405.9</v>
      </c>
      <c r="J74" s="92">
        <v>0</v>
      </c>
      <c r="K74" s="47">
        <v>2405.9</v>
      </c>
      <c r="L74" s="95" t="s">
        <v>319</v>
      </c>
      <c r="M74" s="44">
        <v>873918</v>
      </c>
    </row>
    <row r="75" spans="1:13" x14ac:dyDescent="0.3">
      <c r="A75" s="92">
        <v>73</v>
      </c>
      <c r="B75" s="92">
        <v>132</v>
      </c>
      <c r="C75" s="92" t="s">
        <v>30</v>
      </c>
      <c r="D75" s="92" t="s">
        <v>325</v>
      </c>
      <c r="E75" s="92" t="s">
        <v>313</v>
      </c>
      <c r="F75" s="94">
        <v>39794</v>
      </c>
      <c r="G75" s="92" t="s">
        <v>180</v>
      </c>
      <c r="H75" s="92">
        <v>0</v>
      </c>
      <c r="I75" s="98">
        <v>306.70999999999998</v>
      </c>
      <c r="J75" s="92">
        <v>0</v>
      </c>
      <c r="K75" s="47">
        <v>306.70999999999998</v>
      </c>
      <c r="L75" s="95" t="s">
        <v>319</v>
      </c>
      <c r="M75" s="44">
        <v>873918</v>
      </c>
    </row>
    <row r="76" spans="1:13" x14ac:dyDescent="0.3">
      <c r="A76" s="92">
        <v>74</v>
      </c>
      <c r="B76" s="92">
        <v>133</v>
      </c>
      <c r="C76" s="92" t="s">
        <v>30</v>
      </c>
      <c r="D76" s="92" t="s">
        <v>324</v>
      </c>
      <c r="E76" s="92" t="s">
        <v>313</v>
      </c>
      <c r="F76" s="94">
        <v>39794</v>
      </c>
      <c r="G76" s="92" t="s">
        <v>180</v>
      </c>
      <c r="H76" s="92">
        <v>0</v>
      </c>
      <c r="I76" s="98">
        <v>5800.97</v>
      </c>
      <c r="J76" s="92">
        <v>0</v>
      </c>
      <c r="K76" s="47">
        <v>5800.97</v>
      </c>
      <c r="L76" s="95" t="s">
        <v>314</v>
      </c>
      <c r="M76" s="44">
        <v>873918</v>
      </c>
    </row>
    <row r="77" spans="1:13" x14ac:dyDescent="0.3">
      <c r="A77" s="92">
        <v>75</v>
      </c>
      <c r="B77" s="92">
        <v>134</v>
      </c>
      <c r="C77" s="92" t="s">
        <v>30</v>
      </c>
      <c r="D77" s="92" t="s">
        <v>323</v>
      </c>
      <c r="E77" s="92" t="s">
        <v>313</v>
      </c>
      <c r="F77" s="94">
        <v>39794</v>
      </c>
      <c r="G77" s="92" t="s">
        <v>180</v>
      </c>
      <c r="H77" s="92">
        <v>0</v>
      </c>
      <c r="I77" s="98">
        <v>3221.14</v>
      </c>
      <c r="J77" s="92">
        <v>0</v>
      </c>
      <c r="K77" s="47">
        <v>3221.14</v>
      </c>
      <c r="L77" s="95" t="s">
        <v>314</v>
      </c>
      <c r="M77" s="44">
        <v>873918</v>
      </c>
    </row>
    <row r="78" spans="1:13" x14ac:dyDescent="0.3">
      <c r="A78" s="92">
        <v>76</v>
      </c>
      <c r="B78" s="92">
        <v>135</v>
      </c>
      <c r="C78" s="92" t="s">
        <v>30</v>
      </c>
      <c r="D78" s="92" t="s">
        <v>325</v>
      </c>
      <c r="E78" s="92" t="s">
        <v>313</v>
      </c>
      <c r="F78" s="94">
        <v>39794</v>
      </c>
      <c r="G78" s="92" t="s">
        <v>180</v>
      </c>
      <c r="H78" s="92">
        <v>0</v>
      </c>
      <c r="I78" s="98">
        <v>408.95</v>
      </c>
      <c r="J78" s="92">
        <v>0</v>
      </c>
      <c r="K78" s="47">
        <v>408.95</v>
      </c>
      <c r="L78" s="95" t="s">
        <v>319</v>
      </c>
      <c r="M78" s="44">
        <v>873918</v>
      </c>
    </row>
    <row r="79" spans="1:13" x14ac:dyDescent="0.3">
      <c r="A79" s="92">
        <v>77</v>
      </c>
      <c r="B79" s="92">
        <v>136</v>
      </c>
      <c r="C79" s="92" t="s">
        <v>30</v>
      </c>
      <c r="D79" s="92" t="s">
        <v>325</v>
      </c>
      <c r="E79" s="92" t="s">
        <v>313</v>
      </c>
      <c r="F79" s="94">
        <v>39794</v>
      </c>
      <c r="G79" s="92" t="s">
        <v>180</v>
      </c>
      <c r="H79" s="92">
        <v>0</v>
      </c>
      <c r="I79" s="98">
        <v>9124.34</v>
      </c>
      <c r="J79" s="92">
        <v>0</v>
      </c>
      <c r="K79" s="47">
        <v>9124.34</v>
      </c>
      <c r="L79" s="95" t="s">
        <v>319</v>
      </c>
      <c r="M79" s="44">
        <v>873918</v>
      </c>
    </row>
    <row r="80" spans="1:13" x14ac:dyDescent="0.3">
      <c r="A80" s="92">
        <v>78</v>
      </c>
      <c r="B80" s="92">
        <v>137</v>
      </c>
      <c r="C80" s="92" t="s">
        <v>30</v>
      </c>
      <c r="D80" s="92" t="s">
        <v>325</v>
      </c>
      <c r="E80" s="92" t="s">
        <v>313</v>
      </c>
      <c r="F80" s="94">
        <v>39794</v>
      </c>
      <c r="G80" s="92" t="s">
        <v>180</v>
      </c>
      <c r="H80" s="92">
        <v>0</v>
      </c>
      <c r="I80" s="98">
        <v>4416.12</v>
      </c>
      <c r="J80" s="92">
        <v>0</v>
      </c>
      <c r="K80" s="47">
        <v>4416.12</v>
      </c>
      <c r="L80" s="95" t="s">
        <v>319</v>
      </c>
      <c r="M80" s="44">
        <v>873918</v>
      </c>
    </row>
    <row r="81" spans="1:13" x14ac:dyDescent="0.3">
      <c r="A81" s="92">
        <v>79</v>
      </c>
      <c r="B81" s="92">
        <v>138</v>
      </c>
      <c r="C81" s="92" t="s">
        <v>30</v>
      </c>
      <c r="D81" s="92" t="s">
        <v>320</v>
      </c>
      <c r="E81" s="92" t="s">
        <v>313</v>
      </c>
      <c r="F81" s="94">
        <v>39794</v>
      </c>
      <c r="G81" s="92" t="s">
        <v>180</v>
      </c>
      <c r="H81" s="92">
        <v>0</v>
      </c>
      <c r="I81" s="98">
        <v>1185.69</v>
      </c>
      <c r="J81" s="92">
        <v>0</v>
      </c>
      <c r="K81" s="47">
        <v>1185.69</v>
      </c>
      <c r="L81" s="95" t="s">
        <v>319</v>
      </c>
      <c r="M81" s="44">
        <v>873918</v>
      </c>
    </row>
    <row r="82" spans="1:13" x14ac:dyDescent="0.3">
      <c r="A82" s="92">
        <v>80</v>
      </c>
      <c r="B82" s="92">
        <v>139</v>
      </c>
      <c r="C82" s="92" t="s">
        <v>30</v>
      </c>
      <c r="D82" s="92" t="s">
        <v>327</v>
      </c>
      <c r="E82" s="92" t="s">
        <v>313</v>
      </c>
      <c r="F82" s="94">
        <v>39794</v>
      </c>
      <c r="G82" s="92" t="s">
        <v>180</v>
      </c>
      <c r="H82" s="92">
        <v>0</v>
      </c>
      <c r="I82" s="98">
        <v>1310.5</v>
      </c>
      <c r="J82" s="92">
        <v>0</v>
      </c>
      <c r="K82" s="47">
        <v>1310.5</v>
      </c>
      <c r="L82" s="95" t="s">
        <v>319</v>
      </c>
      <c r="M82" s="44">
        <v>873918</v>
      </c>
    </row>
    <row r="83" spans="1:13" x14ac:dyDescent="0.3">
      <c r="A83" s="92">
        <v>81</v>
      </c>
      <c r="B83" s="92">
        <v>140</v>
      </c>
      <c r="C83" s="92" t="s">
        <v>30</v>
      </c>
      <c r="D83" s="92" t="s">
        <v>325</v>
      </c>
      <c r="E83" s="92" t="s">
        <v>313</v>
      </c>
      <c r="F83" s="94">
        <v>39794</v>
      </c>
      <c r="G83" s="92" t="s">
        <v>180</v>
      </c>
      <c r="H83" s="92">
        <v>0</v>
      </c>
      <c r="I83" s="98">
        <v>706.37</v>
      </c>
      <c r="J83" s="92">
        <v>0</v>
      </c>
      <c r="K83" s="47">
        <v>706.37</v>
      </c>
      <c r="L83" s="95" t="s">
        <v>319</v>
      </c>
      <c r="M83" s="44">
        <v>873918</v>
      </c>
    </row>
    <row r="84" spans="1:13" x14ac:dyDescent="0.3">
      <c r="A84" s="92">
        <v>82</v>
      </c>
      <c r="B84" s="92">
        <v>141</v>
      </c>
      <c r="C84" s="92" t="s">
        <v>30</v>
      </c>
      <c r="D84" s="92" t="s">
        <v>320</v>
      </c>
      <c r="E84" s="92" t="s">
        <v>313</v>
      </c>
      <c r="F84" s="94">
        <v>39794</v>
      </c>
      <c r="G84" s="92" t="s">
        <v>180</v>
      </c>
      <c r="H84" s="92">
        <v>0</v>
      </c>
      <c r="I84" s="98">
        <v>2635.6</v>
      </c>
      <c r="J84" s="92">
        <v>0</v>
      </c>
      <c r="K84" s="47">
        <v>2635.6</v>
      </c>
      <c r="L84" s="95" t="s">
        <v>319</v>
      </c>
      <c r="M84" s="44">
        <v>873918</v>
      </c>
    </row>
    <row r="85" spans="1:13" x14ac:dyDescent="0.3">
      <c r="A85" s="92">
        <v>83</v>
      </c>
      <c r="B85" s="92">
        <v>142</v>
      </c>
      <c r="C85" s="92" t="s">
        <v>30</v>
      </c>
      <c r="D85" s="92" t="s">
        <v>325</v>
      </c>
      <c r="E85" s="92" t="s">
        <v>313</v>
      </c>
      <c r="F85" s="94">
        <v>39794</v>
      </c>
      <c r="G85" s="92" t="s">
        <v>180</v>
      </c>
      <c r="H85" s="92">
        <v>0</v>
      </c>
      <c r="I85" s="98">
        <v>366.46</v>
      </c>
      <c r="J85" s="92">
        <v>0</v>
      </c>
      <c r="K85" s="47">
        <v>366.46</v>
      </c>
      <c r="L85" s="95" t="s">
        <v>319</v>
      </c>
      <c r="M85" s="44">
        <v>873918</v>
      </c>
    </row>
    <row r="86" spans="1:13" x14ac:dyDescent="0.3">
      <c r="A86" s="92">
        <v>84</v>
      </c>
      <c r="B86" s="92">
        <v>143</v>
      </c>
      <c r="C86" s="92" t="s">
        <v>30</v>
      </c>
      <c r="D86" s="92" t="s">
        <v>324</v>
      </c>
      <c r="E86" s="92" t="s">
        <v>313</v>
      </c>
      <c r="F86" s="94">
        <v>39794</v>
      </c>
      <c r="G86" s="92" t="s">
        <v>180</v>
      </c>
      <c r="H86" s="92">
        <v>0</v>
      </c>
      <c r="I86" s="98">
        <v>930.76</v>
      </c>
      <c r="J86" s="92">
        <v>0</v>
      </c>
      <c r="K86" s="47">
        <v>930.76</v>
      </c>
      <c r="L86" s="95" t="s">
        <v>314</v>
      </c>
      <c r="M86" s="44">
        <v>873918</v>
      </c>
    </row>
    <row r="87" spans="1:13" x14ac:dyDescent="0.3">
      <c r="A87" s="92">
        <v>85</v>
      </c>
      <c r="B87" s="92">
        <v>144</v>
      </c>
      <c r="C87" s="92" t="s">
        <v>30</v>
      </c>
      <c r="D87" s="92" t="s">
        <v>325</v>
      </c>
      <c r="E87" s="92" t="s">
        <v>313</v>
      </c>
      <c r="F87" s="94">
        <v>39794</v>
      </c>
      <c r="G87" s="92" t="s">
        <v>180</v>
      </c>
      <c r="H87" s="92">
        <v>0</v>
      </c>
      <c r="I87" s="98">
        <v>264.22000000000003</v>
      </c>
      <c r="J87" s="92">
        <v>0</v>
      </c>
      <c r="K87" s="47">
        <v>264.22000000000003</v>
      </c>
      <c r="L87" s="95" t="s">
        <v>319</v>
      </c>
      <c r="M87" s="44">
        <v>873918</v>
      </c>
    </row>
    <row r="88" spans="1:13" x14ac:dyDescent="0.3">
      <c r="A88" s="92">
        <v>86</v>
      </c>
      <c r="B88" s="92">
        <v>145</v>
      </c>
      <c r="C88" s="92" t="s">
        <v>30</v>
      </c>
      <c r="D88" s="92" t="s">
        <v>325</v>
      </c>
      <c r="E88" s="92" t="s">
        <v>313</v>
      </c>
      <c r="F88" s="94">
        <v>39794</v>
      </c>
      <c r="G88" s="92" t="s">
        <v>180</v>
      </c>
      <c r="H88" s="92">
        <v>0</v>
      </c>
      <c r="I88" s="98">
        <v>11228.84</v>
      </c>
      <c r="J88" s="92">
        <v>0</v>
      </c>
      <c r="K88" s="47">
        <v>11228.84</v>
      </c>
      <c r="L88" s="95" t="s">
        <v>319</v>
      </c>
      <c r="M88" s="44">
        <v>873918</v>
      </c>
    </row>
    <row r="89" spans="1:13" x14ac:dyDescent="0.3">
      <c r="A89" s="92">
        <v>87</v>
      </c>
      <c r="B89" s="92">
        <v>146</v>
      </c>
      <c r="C89" s="92" t="s">
        <v>30</v>
      </c>
      <c r="D89" s="92" t="s">
        <v>328</v>
      </c>
      <c r="E89" s="92" t="s">
        <v>313</v>
      </c>
      <c r="F89" s="94">
        <v>39794</v>
      </c>
      <c r="G89" s="92" t="s">
        <v>180</v>
      </c>
      <c r="H89" s="92">
        <v>0</v>
      </c>
      <c r="I89" s="98">
        <v>1690.23</v>
      </c>
      <c r="J89" s="92">
        <v>0</v>
      </c>
      <c r="K89" s="47">
        <v>1690.23</v>
      </c>
      <c r="L89" s="95" t="s">
        <v>319</v>
      </c>
      <c r="M89" s="44">
        <v>873918</v>
      </c>
    </row>
    <row r="90" spans="1:13" x14ac:dyDescent="0.3">
      <c r="A90" s="92">
        <v>88</v>
      </c>
      <c r="B90" s="92">
        <v>147</v>
      </c>
      <c r="C90" s="92" t="s">
        <v>30</v>
      </c>
      <c r="D90" s="92" t="s">
        <v>323</v>
      </c>
      <c r="E90" s="92" t="s">
        <v>313</v>
      </c>
      <c r="F90" s="94">
        <v>39794</v>
      </c>
      <c r="G90" s="92" t="s">
        <v>180</v>
      </c>
      <c r="H90" s="92">
        <v>0</v>
      </c>
      <c r="I90" s="98">
        <v>2704.64</v>
      </c>
      <c r="J90" s="92">
        <v>0</v>
      </c>
      <c r="K90" s="47">
        <v>2704.64</v>
      </c>
      <c r="L90" s="95" t="s">
        <v>314</v>
      </c>
      <c r="M90" s="44">
        <v>873918</v>
      </c>
    </row>
    <row r="91" spans="1:13" x14ac:dyDescent="0.3">
      <c r="A91" s="92">
        <v>89</v>
      </c>
      <c r="B91" s="92">
        <v>148</v>
      </c>
      <c r="C91" s="92" t="s">
        <v>30</v>
      </c>
      <c r="D91" s="92" t="s">
        <v>325</v>
      </c>
      <c r="E91" s="92" t="s">
        <v>313</v>
      </c>
      <c r="F91" s="94">
        <v>39794</v>
      </c>
      <c r="G91" s="92" t="s">
        <v>180</v>
      </c>
      <c r="H91" s="92">
        <v>0</v>
      </c>
      <c r="I91" s="98">
        <v>3964.68</v>
      </c>
      <c r="J91" s="92">
        <v>0</v>
      </c>
      <c r="K91" s="47">
        <v>3964.68</v>
      </c>
      <c r="L91" s="95" t="s">
        <v>319</v>
      </c>
      <c r="M91" s="44">
        <v>873918</v>
      </c>
    </row>
    <row r="92" spans="1:13" x14ac:dyDescent="0.3">
      <c r="A92" s="92">
        <v>90</v>
      </c>
      <c r="B92" s="92">
        <v>149</v>
      </c>
      <c r="C92" s="92" t="s">
        <v>30</v>
      </c>
      <c r="D92" s="92" t="s">
        <v>320</v>
      </c>
      <c r="E92" s="92" t="s">
        <v>313</v>
      </c>
      <c r="F92" s="94">
        <v>39794</v>
      </c>
      <c r="G92" s="92" t="s">
        <v>180</v>
      </c>
      <c r="H92" s="92">
        <v>0</v>
      </c>
      <c r="I92" s="98">
        <v>540.4</v>
      </c>
      <c r="J92" s="92">
        <v>0</v>
      </c>
      <c r="K92" s="47">
        <v>540.4</v>
      </c>
      <c r="L92" s="95" t="s">
        <v>319</v>
      </c>
      <c r="M92" s="44">
        <v>873918</v>
      </c>
    </row>
    <row r="93" spans="1:13" x14ac:dyDescent="0.3">
      <c r="A93" s="92">
        <v>91</v>
      </c>
      <c r="B93" s="92">
        <v>150</v>
      </c>
      <c r="C93" s="92" t="s">
        <v>30</v>
      </c>
      <c r="D93" s="92" t="s">
        <v>325</v>
      </c>
      <c r="E93" s="92" t="s">
        <v>313</v>
      </c>
      <c r="F93" s="94">
        <v>39794</v>
      </c>
      <c r="G93" s="92" t="s">
        <v>180</v>
      </c>
      <c r="H93" s="92">
        <v>0</v>
      </c>
      <c r="I93" s="98">
        <v>439.49</v>
      </c>
      <c r="J93" s="92">
        <v>0</v>
      </c>
      <c r="K93" s="47">
        <v>439.49</v>
      </c>
      <c r="L93" s="95" t="s">
        <v>319</v>
      </c>
      <c r="M93" s="44">
        <v>873918</v>
      </c>
    </row>
    <row r="94" spans="1:13" x14ac:dyDescent="0.3">
      <c r="A94" s="92">
        <v>92</v>
      </c>
      <c r="B94" s="92">
        <v>151</v>
      </c>
      <c r="C94" s="92" t="s">
        <v>30</v>
      </c>
      <c r="D94" s="92" t="s">
        <v>325</v>
      </c>
      <c r="E94" s="92" t="s">
        <v>313</v>
      </c>
      <c r="F94" s="94">
        <v>39794</v>
      </c>
      <c r="G94" s="92" t="s">
        <v>180</v>
      </c>
      <c r="H94" s="92">
        <v>0</v>
      </c>
      <c r="I94" s="98">
        <v>436.83</v>
      </c>
      <c r="J94" s="92">
        <v>0</v>
      </c>
      <c r="K94" s="47">
        <v>436.83</v>
      </c>
      <c r="L94" s="95" t="s">
        <v>319</v>
      </c>
      <c r="M94" s="44">
        <v>873918</v>
      </c>
    </row>
    <row r="95" spans="1:13" x14ac:dyDescent="0.3">
      <c r="A95" s="92">
        <v>93</v>
      </c>
      <c r="B95" s="92">
        <v>152</v>
      </c>
      <c r="C95" s="92" t="s">
        <v>30</v>
      </c>
      <c r="D95" s="92" t="s">
        <v>329</v>
      </c>
      <c r="E95" s="92" t="s">
        <v>313</v>
      </c>
      <c r="F95" s="94">
        <v>39794</v>
      </c>
      <c r="G95" s="92" t="s">
        <v>180</v>
      </c>
      <c r="H95" s="92">
        <v>0</v>
      </c>
      <c r="I95" s="98">
        <v>1702.13</v>
      </c>
      <c r="J95" s="92">
        <v>0</v>
      </c>
      <c r="K95" s="47">
        <v>1702.13</v>
      </c>
      <c r="L95" s="95" t="s">
        <v>329</v>
      </c>
      <c r="M95" s="44">
        <v>873918</v>
      </c>
    </row>
    <row r="96" spans="1:13" x14ac:dyDescent="0.3">
      <c r="A96" s="92">
        <v>94</v>
      </c>
      <c r="B96" s="92">
        <v>153</v>
      </c>
      <c r="C96" s="92" t="s">
        <v>30</v>
      </c>
      <c r="D96" s="92" t="s">
        <v>325</v>
      </c>
      <c r="E96" s="92" t="s">
        <v>313</v>
      </c>
      <c r="F96" s="94">
        <v>39794</v>
      </c>
      <c r="G96" s="92" t="s">
        <v>180</v>
      </c>
      <c r="H96" s="92">
        <v>0</v>
      </c>
      <c r="I96" s="98">
        <v>570.94000000000005</v>
      </c>
      <c r="J96" s="92">
        <v>0</v>
      </c>
      <c r="K96" s="47">
        <v>570.94000000000005</v>
      </c>
      <c r="L96" s="95" t="s">
        <v>319</v>
      </c>
      <c r="M96" s="44">
        <v>873918</v>
      </c>
    </row>
    <row r="97" spans="1:13" x14ac:dyDescent="0.3">
      <c r="A97" s="92">
        <v>95</v>
      </c>
      <c r="B97" s="92">
        <v>154</v>
      </c>
      <c r="C97" s="92" t="s">
        <v>30</v>
      </c>
      <c r="D97" s="92" t="s">
        <v>318</v>
      </c>
      <c r="E97" s="92" t="s">
        <v>313</v>
      </c>
      <c r="F97" s="94">
        <v>39794</v>
      </c>
      <c r="G97" s="92" t="s">
        <v>180</v>
      </c>
      <c r="H97" s="92">
        <v>0</v>
      </c>
      <c r="I97" s="98">
        <v>1607.91</v>
      </c>
      <c r="J97" s="92">
        <v>0</v>
      </c>
      <c r="K97" s="47">
        <v>1607.91</v>
      </c>
      <c r="L97" s="95" t="s">
        <v>318</v>
      </c>
      <c r="M97" s="44">
        <v>873918</v>
      </c>
    </row>
    <row r="98" spans="1:13" x14ac:dyDescent="0.3">
      <c r="A98" s="92">
        <v>96</v>
      </c>
      <c r="B98" s="92">
        <v>155</v>
      </c>
      <c r="C98" s="92" t="s">
        <v>30</v>
      </c>
      <c r="D98" s="92" t="s">
        <v>330</v>
      </c>
      <c r="E98" s="92" t="s">
        <v>313</v>
      </c>
      <c r="F98" s="94">
        <v>39794</v>
      </c>
      <c r="G98" s="92" t="s">
        <v>180</v>
      </c>
      <c r="H98" s="92">
        <v>0</v>
      </c>
      <c r="I98" s="98">
        <v>249.2</v>
      </c>
      <c r="J98" s="92">
        <v>0</v>
      </c>
      <c r="K98" s="47">
        <v>249.2</v>
      </c>
      <c r="L98" s="95" t="s">
        <v>331</v>
      </c>
      <c r="M98" s="44">
        <v>873918</v>
      </c>
    </row>
    <row r="99" spans="1:13" x14ac:dyDescent="0.3">
      <c r="A99" s="92">
        <v>97</v>
      </c>
      <c r="B99" s="92">
        <v>156</v>
      </c>
      <c r="C99" s="92" t="s">
        <v>30</v>
      </c>
      <c r="D99" s="92" t="s">
        <v>325</v>
      </c>
      <c r="E99" s="92" t="s">
        <v>313</v>
      </c>
      <c r="F99" s="94">
        <v>39794</v>
      </c>
      <c r="G99" s="92" t="s">
        <v>180</v>
      </c>
      <c r="H99" s="92">
        <v>0</v>
      </c>
      <c r="I99" s="98">
        <v>2226.65</v>
      </c>
      <c r="J99" s="92">
        <v>0</v>
      </c>
      <c r="K99" s="47">
        <v>2226.65</v>
      </c>
      <c r="L99" s="95" t="s">
        <v>319</v>
      </c>
      <c r="M99" s="44">
        <v>873918</v>
      </c>
    </row>
    <row r="100" spans="1:13" x14ac:dyDescent="0.3">
      <c r="A100" s="92">
        <v>98</v>
      </c>
      <c r="B100" s="92">
        <v>208</v>
      </c>
      <c r="C100" s="92" t="s">
        <v>30</v>
      </c>
      <c r="D100" s="92" t="s">
        <v>325</v>
      </c>
      <c r="E100" s="92" t="s">
        <v>313</v>
      </c>
      <c r="F100" s="94">
        <v>39794</v>
      </c>
      <c r="G100" s="92" t="s">
        <v>180</v>
      </c>
      <c r="H100" s="92">
        <v>0</v>
      </c>
      <c r="I100" s="98">
        <v>584.21</v>
      </c>
      <c r="J100" s="92">
        <v>0</v>
      </c>
      <c r="K100" s="47">
        <v>584.21</v>
      </c>
      <c r="L100" s="95" t="s">
        <v>319</v>
      </c>
      <c r="M100" s="44">
        <v>873918</v>
      </c>
    </row>
    <row r="101" spans="1:13" x14ac:dyDescent="0.3">
      <c r="A101" s="92">
        <v>99</v>
      </c>
      <c r="B101" s="92">
        <v>209</v>
      </c>
      <c r="C101" s="92" t="s">
        <v>30</v>
      </c>
      <c r="D101" s="92" t="s">
        <v>325</v>
      </c>
      <c r="E101" s="92" t="s">
        <v>313</v>
      </c>
      <c r="F101" s="94">
        <v>39794</v>
      </c>
      <c r="G101" s="92" t="s">
        <v>180</v>
      </c>
      <c r="H101" s="92">
        <v>0</v>
      </c>
      <c r="I101" s="98">
        <v>8290.51</v>
      </c>
      <c r="J101" s="92">
        <v>0</v>
      </c>
      <c r="K101" s="47">
        <v>8290.51</v>
      </c>
      <c r="L101" s="95" t="s">
        <v>319</v>
      </c>
      <c r="M101" s="44">
        <v>873918</v>
      </c>
    </row>
    <row r="102" spans="1:13" x14ac:dyDescent="0.3">
      <c r="A102" s="92">
        <v>100</v>
      </c>
      <c r="B102" s="92">
        <v>210</v>
      </c>
      <c r="C102" s="92" t="s">
        <v>30</v>
      </c>
      <c r="D102" s="92" t="s">
        <v>325</v>
      </c>
      <c r="E102" s="92" t="s">
        <v>313</v>
      </c>
      <c r="F102" s="94">
        <v>39794</v>
      </c>
      <c r="G102" s="92" t="s">
        <v>180</v>
      </c>
      <c r="H102" s="92">
        <v>0</v>
      </c>
      <c r="I102" s="98">
        <v>520.48</v>
      </c>
      <c r="J102" s="92">
        <v>0</v>
      </c>
      <c r="K102" s="47">
        <v>520.48</v>
      </c>
      <c r="L102" s="95" t="s">
        <v>319</v>
      </c>
      <c r="M102" s="44">
        <v>873918</v>
      </c>
    </row>
    <row r="103" spans="1:13" x14ac:dyDescent="0.3">
      <c r="A103" s="92">
        <v>101</v>
      </c>
      <c r="B103" s="92">
        <v>211</v>
      </c>
      <c r="C103" s="92" t="s">
        <v>30</v>
      </c>
      <c r="D103" s="92" t="s">
        <v>320</v>
      </c>
      <c r="E103" s="92" t="s">
        <v>313</v>
      </c>
      <c r="F103" s="94">
        <v>39794</v>
      </c>
      <c r="G103" s="92" t="s">
        <v>180</v>
      </c>
      <c r="H103" s="92">
        <v>0</v>
      </c>
      <c r="I103" s="98">
        <v>172.61</v>
      </c>
      <c r="J103" s="92">
        <v>0</v>
      </c>
      <c r="K103" s="47">
        <v>172.61</v>
      </c>
      <c r="L103" s="95" t="s">
        <v>319</v>
      </c>
      <c r="M103" s="44">
        <v>873918</v>
      </c>
    </row>
    <row r="104" spans="1:13" x14ac:dyDescent="0.3">
      <c r="A104" s="92">
        <v>102</v>
      </c>
      <c r="B104" s="92">
        <v>212</v>
      </c>
      <c r="C104" s="92" t="s">
        <v>30</v>
      </c>
      <c r="D104" s="92" t="s">
        <v>325</v>
      </c>
      <c r="E104" s="92" t="s">
        <v>313</v>
      </c>
      <c r="F104" s="94">
        <v>39794</v>
      </c>
      <c r="G104" s="92" t="s">
        <v>180</v>
      </c>
      <c r="H104" s="92">
        <v>0</v>
      </c>
      <c r="I104" s="98">
        <v>884.29</v>
      </c>
      <c r="J104" s="92">
        <v>0</v>
      </c>
      <c r="K104" s="47">
        <v>884.29</v>
      </c>
      <c r="L104" s="95" t="s">
        <v>319</v>
      </c>
      <c r="M104" s="44">
        <v>873918</v>
      </c>
    </row>
    <row r="105" spans="1:13" x14ac:dyDescent="0.3">
      <c r="A105" s="92">
        <v>103</v>
      </c>
      <c r="B105" s="92">
        <v>213</v>
      </c>
      <c r="C105" s="92" t="s">
        <v>30</v>
      </c>
      <c r="D105" s="92" t="s">
        <v>325</v>
      </c>
      <c r="E105" s="92" t="s">
        <v>313</v>
      </c>
      <c r="F105" s="94">
        <v>39794</v>
      </c>
      <c r="G105" s="92" t="s">
        <v>180</v>
      </c>
      <c r="H105" s="92">
        <v>0</v>
      </c>
      <c r="I105" s="98">
        <v>1485.76</v>
      </c>
      <c r="J105" s="92">
        <v>0</v>
      </c>
      <c r="K105" s="47">
        <v>1485.76</v>
      </c>
      <c r="L105" s="95" t="s">
        <v>319</v>
      </c>
      <c r="M105" s="44">
        <v>873918</v>
      </c>
    </row>
    <row r="106" spans="1:13" x14ac:dyDescent="0.3">
      <c r="A106" s="92">
        <v>104</v>
      </c>
      <c r="B106" s="92">
        <v>214</v>
      </c>
      <c r="C106" s="92" t="s">
        <v>30</v>
      </c>
      <c r="D106" s="92" t="s">
        <v>320</v>
      </c>
      <c r="E106" s="92" t="s">
        <v>313</v>
      </c>
      <c r="F106" s="94">
        <v>39794</v>
      </c>
      <c r="G106" s="92" t="s">
        <v>180</v>
      </c>
      <c r="H106" s="92">
        <v>0</v>
      </c>
      <c r="I106" s="98">
        <v>5846.11</v>
      </c>
      <c r="J106" s="92">
        <v>0</v>
      </c>
      <c r="K106" s="47">
        <v>5846.11</v>
      </c>
      <c r="L106" s="95" t="s">
        <v>319</v>
      </c>
      <c r="M106" s="44">
        <v>873918</v>
      </c>
    </row>
    <row r="107" spans="1:13" x14ac:dyDescent="0.3">
      <c r="A107" s="92">
        <v>105</v>
      </c>
      <c r="B107" s="92">
        <v>215</v>
      </c>
      <c r="C107" s="92" t="s">
        <v>30</v>
      </c>
      <c r="D107" s="92" t="s">
        <v>324</v>
      </c>
      <c r="E107" s="92" t="s">
        <v>313</v>
      </c>
      <c r="F107" s="94">
        <v>39794</v>
      </c>
      <c r="G107" s="92" t="s">
        <v>180</v>
      </c>
      <c r="H107" s="92">
        <v>0</v>
      </c>
      <c r="I107" s="98">
        <v>6462.19</v>
      </c>
      <c r="J107" s="92">
        <v>0</v>
      </c>
      <c r="K107" s="47">
        <v>6462.19</v>
      </c>
      <c r="L107" s="95" t="s">
        <v>314</v>
      </c>
      <c r="M107" s="44">
        <v>873918</v>
      </c>
    </row>
    <row r="108" spans="1:13" x14ac:dyDescent="0.3">
      <c r="A108" s="92">
        <v>106</v>
      </c>
      <c r="B108" s="92">
        <v>216</v>
      </c>
      <c r="C108" s="92" t="s">
        <v>30</v>
      </c>
      <c r="D108" s="92" t="s">
        <v>319</v>
      </c>
      <c r="E108" s="92" t="s">
        <v>313</v>
      </c>
      <c r="F108" s="94">
        <v>39794</v>
      </c>
      <c r="G108" s="92" t="s">
        <v>180</v>
      </c>
      <c r="H108" s="92">
        <v>0</v>
      </c>
      <c r="I108" s="98">
        <v>685.12</v>
      </c>
      <c r="J108" s="92">
        <v>0</v>
      </c>
      <c r="K108" s="47">
        <v>685.12</v>
      </c>
      <c r="L108" s="95" t="s">
        <v>319</v>
      </c>
      <c r="M108" s="44">
        <v>873918</v>
      </c>
    </row>
    <row r="109" spans="1:13" x14ac:dyDescent="0.3">
      <c r="A109" s="92">
        <v>107</v>
      </c>
      <c r="B109" s="92">
        <v>217</v>
      </c>
      <c r="C109" s="92" t="s">
        <v>30</v>
      </c>
      <c r="D109" s="92" t="s">
        <v>325</v>
      </c>
      <c r="E109" s="92" t="s">
        <v>313</v>
      </c>
      <c r="F109" s="94">
        <v>39794</v>
      </c>
      <c r="G109" s="92" t="s">
        <v>180</v>
      </c>
      <c r="H109" s="92">
        <v>0</v>
      </c>
      <c r="I109" s="98">
        <v>1922.59</v>
      </c>
      <c r="J109" s="92">
        <v>0</v>
      </c>
      <c r="K109" s="47">
        <v>1922.59</v>
      </c>
      <c r="L109" s="95" t="s">
        <v>319</v>
      </c>
      <c r="M109" s="44">
        <v>873918</v>
      </c>
    </row>
    <row r="110" spans="1:13" x14ac:dyDescent="0.3">
      <c r="A110" s="92">
        <v>108</v>
      </c>
      <c r="B110" s="92">
        <v>218</v>
      </c>
      <c r="C110" s="92" t="s">
        <v>30</v>
      </c>
      <c r="D110" s="92" t="s">
        <v>329</v>
      </c>
      <c r="E110" s="92" t="s">
        <v>313</v>
      </c>
      <c r="F110" s="94">
        <v>39794</v>
      </c>
      <c r="G110" s="92" t="s">
        <v>180</v>
      </c>
      <c r="H110" s="92">
        <v>0</v>
      </c>
      <c r="I110" s="98">
        <v>14807.21</v>
      </c>
      <c r="J110" s="92">
        <v>0</v>
      </c>
      <c r="K110" s="47">
        <v>14807.21</v>
      </c>
      <c r="L110" s="95" t="s">
        <v>329</v>
      </c>
      <c r="M110" s="44">
        <v>873918</v>
      </c>
    </row>
    <row r="111" spans="1:13" x14ac:dyDescent="0.3">
      <c r="A111" s="92">
        <v>109</v>
      </c>
      <c r="B111" s="92">
        <v>219</v>
      </c>
      <c r="C111" s="92" t="s">
        <v>30</v>
      </c>
      <c r="D111" s="92" t="s">
        <v>323</v>
      </c>
      <c r="E111" s="92" t="s">
        <v>313</v>
      </c>
      <c r="F111" s="94">
        <v>39794</v>
      </c>
      <c r="G111" s="92" t="s">
        <v>180</v>
      </c>
      <c r="H111" s="92">
        <v>0</v>
      </c>
      <c r="I111" s="98">
        <v>14.61</v>
      </c>
      <c r="J111" s="92">
        <v>0</v>
      </c>
      <c r="K111" s="47">
        <v>14.61</v>
      </c>
      <c r="L111" s="95" t="s">
        <v>314</v>
      </c>
      <c r="M111" s="44">
        <v>873918</v>
      </c>
    </row>
    <row r="112" spans="1:13" x14ac:dyDescent="0.3">
      <c r="A112" s="92">
        <v>110</v>
      </c>
      <c r="B112" s="92">
        <v>220</v>
      </c>
      <c r="C112" s="92" t="s">
        <v>30</v>
      </c>
      <c r="D112" s="92" t="s">
        <v>325</v>
      </c>
      <c r="E112" s="92" t="s">
        <v>313</v>
      </c>
      <c r="F112" s="94">
        <v>39794</v>
      </c>
      <c r="G112" s="92" t="s">
        <v>180</v>
      </c>
      <c r="H112" s="92">
        <v>0</v>
      </c>
      <c r="I112" s="98">
        <v>282.81</v>
      </c>
      <c r="J112" s="92">
        <v>0</v>
      </c>
      <c r="K112" s="47">
        <v>282.81</v>
      </c>
      <c r="L112" s="95" t="s">
        <v>319</v>
      </c>
      <c r="M112" s="44">
        <v>873918</v>
      </c>
    </row>
    <row r="113" spans="1:13" x14ac:dyDescent="0.3">
      <c r="A113" s="92">
        <v>111</v>
      </c>
      <c r="B113" s="92">
        <v>221</v>
      </c>
      <c r="C113" s="92" t="s">
        <v>30</v>
      </c>
      <c r="D113" s="92" t="s">
        <v>325</v>
      </c>
      <c r="E113" s="92" t="s">
        <v>313</v>
      </c>
      <c r="F113" s="94">
        <v>39794</v>
      </c>
      <c r="G113" s="92" t="s">
        <v>180</v>
      </c>
      <c r="H113" s="92">
        <v>0</v>
      </c>
      <c r="I113" s="98">
        <v>5441.15</v>
      </c>
      <c r="J113" s="92">
        <v>0</v>
      </c>
      <c r="K113" s="47">
        <v>5441.15</v>
      </c>
      <c r="L113" s="95" t="s">
        <v>319</v>
      </c>
      <c r="M113" s="44">
        <v>873918</v>
      </c>
    </row>
    <row r="114" spans="1:13" x14ac:dyDescent="0.3">
      <c r="A114" s="92">
        <v>112</v>
      </c>
      <c r="B114" s="92">
        <v>222</v>
      </c>
      <c r="C114" s="92" t="s">
        <v>30</v>
      </c>
      <c r="D114" s="92" t="s">
        <v>325</v>
      </c>
      <c r="E114" s="92" t="s">
        <v>313</v>
      </c>
      <c r="F114" s="94">
        <v>39794</v>
      </c>
      <c r="G114" s="92" t="s">
        <v>180</v>
      </c>
      <c r="H114" s="92">
        <v>0</v>
      </c>
      <c r="I114" s="98">
        <v>1488.42</v>
      </c>
      <c r="J114" s="92">
        <v>0</v>
      </c>
      <c r="K114" s="47">
        <v>1488.42</v>
      </c>
      <c r="L114" s="95" t="s">
        <v>319</v>
      </c>
      <c r="M114" s="44">
        <v>873918</v>
      </c>
    </row>
    <row r="115" spans="1:13" x14ac:dyDescent="0.3">
      <c r="A115" s="92">
        <v>113</v>
      </c>
      <c r="B115" s="92">
        <v>223</v>
      </c>
      <c r="C115" s="92" t="s">
        <v>30</v>
      </c>
      <c r="D115" s="92" t="s">
        <v>323</v>
      </c>
      <c r="E115" s="92" t="s">
        <v>313</v>
      </c>
      <c r="F115" s="94">
        <v>39794</v>
      </c>
      <c r="G115" s="92" t="s">
        <v>180</v>
      </c>
      <c r="H115" s="92">
        <v>0</v>
      </c>
      <c r="I115" s="98">
        <v>3684.52</v>
      </c>
      <c r="J115" s="92">
        <v>0</v>
      </c>
      <c r="K115" s="47">
        <v>3684.52</v>
      </c>
      <c r="L115" s="95" t="s">
        <v>314</v>
      </c>
      <c r="M115" s="44">
        <v>873918</v>
      </c>
    </row>
    <row r="116" spans="1:13" x14ac:dyDescent="0.3">
      <c r="A116" s="92">
        <v>114</v>
      </c>
      <c r="B116" s="92">
        <v>224</v>
      </c>
      <c r="C116" s="92" t="s">
        <v>30</v>
      </c>
      <c r="D116" s="92" t="s">
        <v>325</v>
      </c>
      <c r="E116" s="92" t="s">
        <v>313</v>
      </c>
      <c r="F116" s="94">
        <v>39794</v>
      </c>
      <c r="G116" s="92" t="s">
        <v>180</v>
      </c>
      <c r="H116" s="92">
        <v>0</v>
      </c>
      <c r="I116" s="98">
        <v>23076.41</v>
      </c>
      <c r="J116" s="92">
        <v>0</v>
      </c>
      <c r="K116" s="47">
        <v>23076.41</v>
      </c>
      <c r="L116" s="95" t="s">
        <v>319</v>
      </c>
      <c r="M116" s="44">
        <v>873918</v>
      </c>
    </row>
    <row r="117" spans="1:13" x14ac:dyDescent="0.3">
      <c r="A117" s="92">
        <v>115</v>
      </c>
      <c r="B117" s="92">
        <v>225</v>
      </c>
      <c r="C117" s="92" t="s">
        <v>30</v>
      </c>
      <c r="D117" s="92" t="s">
        <v>325</v>
      </c>
      <c r="E117" s="92" t="s">
        <v>313</v>
      </c>
      <c r="F117" s="94">
        <v>39794</v>
      </c>
      <c r="G117" s="92" t="s">
        <v>180</v>
      </c>
      <c r="H117" s="92">
        <v>0</v>
      </c>
      <c r="I117" s="98">
        <v>1103.3699999999999</v>
      </c>
      <c r="J117" s="92">
        <v>0</v>
      </c>
      <c r="K117" s="47">
        <v>1103.3699999999999</v>
      </c>
      <c r="L117" s="95" t="s">
        <v>319</v>
      </c>
      <c r="M117" s="44">
        <v>873918</v>
      </c>
    </row>
    <row r="118" spans="1:13" x14ac:dyDescent="0.3">
      <c r="A118" s="92">
        <v>116</v>
      </c>
      <c r="B118" s="92">
        <v>226</v>
      </c>
      <c r="C118" s="92" t="s">
        <v>30</v>
      </c>
      <c r="D118" s="92" t="s">
        <v>325</v>
      </c>
      <c r="E118" s="92" t="s">
        <v>313</v>
      </c>
      <c r="F118" s="94">
        <v>39794</v>
      </c>
      <c r="G118" s="92" t="s">
        <v>180</v>
      </c>
      <c r="H118" s="92">
        <v>0</v>
      </c>
      <c r="I118" s="98">
        <v>3547.77</v>
      </c>
      <c r="J118" s="92">
        <v>0</v>
      </c>
      <c r="K118" s="47">
        <v>3547.77</v>
      </c>
      <c r="L118" s="95" t="s">
        <v>319</v>
      </c>
      <c r="M118" s="44">
        <v>873918</v>
      </c>
    </row>
    <row r="119" spans="1:13" x14ac:dyDescent="0.3">
      <c r="A119" s="92">
        <v>117</v>
      </c>
      <c r="B119" s="92">
        <v>227</v>
      </c>
      <c r="C119" s="92" t="s">
        <v>30</v>
      </c>
      <c r="D119" s="92" t="s">
        <v>325</v>
      </c>
      <c r="E119" s="92" t="s">
        <v>313</v>
      </c>
      <c r="F119" s="94">
        <v>39794</v>
      </c>
      <c r="G119" s="92" t="s">
        <v>180</v>
      </c>
      <c r="H119" s="92">
        <v>0</v>
      </c>
      <c r="I119" s="98">
        <v>7497.84</v>
      </c>
      <c r="J119" s="92">
        <v>0</v>
      </c>
      <c r="K119" s="47">
        <v>7497.84</v>
      </c>
      <c r="L119" s="95" t="s">
        <v>319</v>
      </c>
      <c r="M119" s="44">
        <v>873918</v>
      </c>
    </row>
    <row r="120" spans="1:13" x14ac:dyDescent="0.3">
      <c r="A120" s="92">
        <v>118</v>
      </c>
      <c r="B120" s="92">
        <v>228</v>
      </c>
      <c r="C120" s="92" t="s">
        <v>30</v>
      </c>
      <c r="D120" s="92" t="s">
        <v>325</v>
      </c>
      <c r="E120" s="92" t="s">
        <v>313</v>
      </c>
      <c r="F120" s="94">
        <v>39794</v>
      </c>
      <c r="G120" s="92" t="s">
        <v>180</v>
      </c>
      <c r="H120" s="92">
        <v>0</v>
      </c>
      <c r="I120" s="98">
        <v>12126.4</v>
      </c>
      <c r="J120" s="92">
        <v>0</v>
      </c>
      <c r="K120" s="47">
        <v>12126.4</v>
      </c>
      <c r="L120" s="95" t="s">
        <v>319</v>
      </c>
      <c r="M120" s="44">
        <v>873918</v>
      </c>
    </row>
    <row r="121" spans="1:13" x14ac:dyDescent="0.3">
      <c r="A121" s="92">
        <v>119</v>
      </c>
      <c r="B121" s="92">
        <v>229</v>
      </c>
      <c r="C121" s="92" t="s">
        <v>30</v>
      </c>
      <c r="D121" s="92" t="s">
        <v>325</v>
      </c>
      <c r="E121" s="92" t="s">
        <v>313</v>
      </c>
      <c r="F121" s="94">
        <v>39794</v>
      </c>
      <c r="G121" s="92" t="s">
        <v>180</v>
      </c>
      <c r="H121" s="92">
        <v>0</v>
      </c>
      <c r="I121" s="98">
        <v>339.91</v>
      </c>
      <c r="J121" s="92">
        <v>0</v>
      </c>
      <c r="K121" s="47">
        <v>339.91</v>
      </c>
      <c r="L121" s="95" t="s">
        <v>319</v>
      </c>
      <c r="M121" s="44">
        <v>873918</v>
      </c>
    </row>
    <row r="122" spans="1:13" x14ac:dyDescent="0.3">
      <c r="A122" s="92">
        <v>120</v>
      </c>
      <c r="B122" s="92">
        <v>230</v>
      </c>
      <c r="C122" s="92" t="s">
        <v>30</v>
      </c>
      <c r="D122" s="92" t="s">
        <v>325</v>
      </c>
      <c r="E122" s="92" t="s">
        <v>313</v>
      </c>
      <c r="F122" s="94">
        <v>39794</v>
      </c>
      <c r="G122" s="92" t="s">
        <v>180</v>
      </c>
      <c r="H122" s="92">
        <v>0</v>
      </c>
      <c r="I122" s="98">
        <v>3764.19</v>
      </c>
      <c r="J122" s="92">
        <v>0</v>
      </c>
      <c r="K122" s="47">
        <v>3764.19</v>
      </c>
      <c r="L122" s="95" t="s">
        <v>319</v>
      </c>
      <c r="M122" s="44">
        <v>873918</v>
      </c>
    </row>
    <row r="123" spans="1:13" x14ac:dyDescent="0.3">
      <c r="A123" s="92">
        <v>121</v>
      </c>
      <c r="B123" s="92">
        <v>231</v>
      </c>
      <c r="C123" s="92" t="s">
        <v>30</v>
      </c>
      <c r="D123" s="92" t="s">
        <v>325</v>
      </c>
      <c r="E123" s="92" t="s">
        <v>313</v>
      </c>
      <c r="F123" s="94">
        <v>39794</v>
      </c>
      <c r="G123" s="92" t="s">
        <v>180</v>
      </c>
      <c r="H123" s="92">
        <v>0</v>
      </c>
      <c r="I123" s="98">
        <v>1335.72</v>
      </c>
      <c r="J123" s="92">
        <v>0</v>
      </c>
      <c r="K123" s="47">
        <v>1335.72</v>
      </c>
      <c r="L123" s="95" t="s">
        <v>319</v>
      </c>
      <c r="M123" s="44">
        <v>873918</v>
      </c>
    </row>
    <row r="124" spans="1:13" x14ac:dyDescent="0.3">
      <c r="A124" s="92">
        <v>122</v>
      </c>
      <c r="B124" s="92">
        <v>232</v>
      </c>
      <c r="C124" s="92" t="s">
        <v>30</v>
      </c>
      <c r="D124" s="92" t="s">
        <v>325</v>
      </c>
      <c r="E124" s="92" t="s">
        <v>313</v>
      </c>
      <c r="F124" s="94">
        <v>39794</v>
      </c>
      <c r="G124" s="92" t="s">
        <v>180</v>
      </c>
      <c r="H124" s="92">
        <v>0</v>
      </c>
      <c r="I124" s="98">
        <v>1205.5999999999999</v>
      </c>
      <c r="J124" s="92">
        <v>0</v>
      </c>
      <c r="K124" s="47">
        <v>1205.5999999999999</v>
      </c>
      <c r="L124" s="95" t="s">
        <v>319</v>
      </c>
      <c r="M124" s="44">
        <v>873918</v>
      </c>
    </row>
    <row r="125" spans="1:13" x14ac:dyDescent="0.3">
      <c r="A125" s="92">
        <v>123</v>
      </c>
      <c r="B125" s="92">
        <v>233</v>
      </c>
      <c r="C125" s="92" t="s">
        <v>30</v>
      </c>
      <c r="D125" s="92" t="s">
        <v>325</v>
      </c>
      <c r="E125" s="92" t="s">
        <v>313</v>
      </c>
      <c r="F125" s="94">
        <v>39794</v>
      </c>
      <c r="G125" s="92" t="s">
        <v>180</v>
      </c>
      <c r="H125" s="92">
        <v>0</v>
      </c>
      <c r="I125" s="98">
        <v>18588.59</v>
      </c>
      <c r="J125" s="92">
        <v>0</v>
      </c>
      <c r="K125" s="47">
        <v>18588.59</v>
      </c>
      <c r="L125" s="95" t="s">
        <v>319</v>
      </c>
      <c r="M125" s="44">
        <v>873918</v>
      </c>
    </row>
    <row r="126" spans="1:13" x14ac:dyDescent="0.3">
      <c r="A126" s="92">
        <v>124</v>
      </c>
      <c r="B126" s="92">
        <v>234</v>
      </c>
      <c r="C126" s="92" t="s">
        <v>30</v>
      </c>
      <c r="D126" s="92" t="s">
        <v>325</v>
      </c>
      <c r="E126" s="92" t="s">
        <v>313</v>
      </c>
      <c r="F126" s="94">
        <v>39794</v>
      </c>
      <c r="G126" s="92" t="s">
        <v>180</v>
      </c>
      <c r="H126" s="92">
        <v>0</v>
      </c>
      <c r="I126" s="98">
        <v>6022.7</v>
      </c>
      <c r="J126" s="92">
        <v>0</v>
      </c>
      <c r="K126" s="47">
        <v>6022.7</v>
      </c>
      <c r="L126" s="95" t="s">
        <v>319</v>
      </c>
      <c r="M126" s="44">
        <v>873918</v>
      </c>
    </row>
    <row r="127" spans="1:13" x14ac:dyDescent="0.3">
      <c r="A127" s="92">
        <v>125</v>
      </c>
      <c r="B127" s="92">
        <v>235</v>
      </c>
      <c r="C127" s="92" t="s">
        <v>30</v>
      </c>
      <c r="D127" s="92" t="s">
        <v>325</v>
      </c>
      <c r="E127" s="92" t="s">
        <v>313</v>
      </c>
      <c r="F127" s="94">
        <v>39794</v>
      </c>
      <c r="G127" s="92" t="s">
        <v>180</v>
      </c>
      <c r="H127" s="92">
        <v>0</v>
      </c>
      <c r="I127" s="98">
        <v>146.05000000000001</v>
      </c>
      <c r="J127" s="92">
        <v>0</v>
      </c>
      <c r="K127" s="47">
        <v>146.05000000000001</v>
      </c>
      <c r="L127" s="95" t="s">
        <v>319</v>
      </c>
      <c r="M127" s="44">
        <v>873918</v>
      </c>
    </row>
    <row r="128" spans="1:13" x14ac:dyDescent="0.3">
      <c r="A128" s="92">
        <v>126</v>
      </c>
      <c r="B128" s="92">
        <v>236</v>
      </c>
      <c r="C128" s="92" t="s">
        <v>30</v>
      </c>
      <c r="D128" s="92" t="s">
        <v>325</v>
      </c>
      <c r="E128" s="92" t="s">
        <v>313</v>
      </c>
      <c r="F128" s="94">
        <v>39794</v>
      </c>
      <c r="G128" s="92" t="s">
        <v>180</v>
      </c>
      <c r="H128" s="92">
        <v>0</v>
      </c>
      <c r="I128" s="98">
        <v>31661.69</v>
      </c>
      <c r="J128" s="92">
        <v>0</v>
      </c>
      <c r="K128" s="47">
        <v>31661.69</v>
      </c>
      <c r="L128" s="95" t="s">
        <v>319</v>
      </c>
      <c r="M128" s="44">
        <v>873918</v>
      </c>
    </row>
    <row r="129" spans="1:13" x14ac:dyDescent="0.3">
      <c r="A129" s="92">
        <v>127</v>
      </c>
      <c r="B129" s="92">
        <v>237</v>
      </c>
      <c r="C129" s="92" t="s">
        <v>30</v>
      </c>
      <c r="D129" s="92" t="s">
        <v>323</v>
      </c>
      <c r="E129" s="92" t="s">
        <v>313</v>
      </c>
      <c r="F129" s="94">
        <v>39794</v>
      </c>
      <c r="G129" s="92" t="s">
        <v>180</v>
      </c>
      <c r="H129" s="92">
        <v>0</v>
      </c>
      <c r="I129" s="98">
        <v>4090.82</v>
      </c>
      <c r="J129" s="92">
        <v>0</v>
      </c>
      <c r="K129" s="47">
        <v>4090.82</v>
      </c>
      <c r="L129" s="95" t="s">
        <v>314</v>
      </c>
      <c r="M129" s="44">
        <v>873918</v>
      </c>
    </row>
    <row r="130" spans="1:13" x14ac:dyDescent="0.3">
      <c r="A130" s="92">
        <v>128</v>
      </c>
      <c r="B130" s="92">
        <v>238</v>
      </c>
      <c r="C130" s="92" t="s">
        <v>30</v>
      </c>
      <c r="D130" s="92" t="s">
        <v>332</v>
      </c>
      <c r="E130" s="92" t="s">
        <v>313</v>
      </c>
      <c r="F130" s="94">
        <v>39794</v>
      </c>
      <c r="G130" s="92" t="s">
        <v>180</v>
      </c>
      <c r="H130" s="92">
        <v>0</v>
      </c>
      <c r="I130" s="98">
        <v>35144.39</v>
      </c>
      <c r="J130" s="92">
        <v>0</v>
      </c>
      <c r="K130" s="47">
        <v>35144.39</v>
      </c>
      <c r="L130" s="95" t="s">
        <v>319</v>
      </c>
      <c r="M130" s="44">
        <v>873918</v>
      </c>
    </row>
    <row r="131" spans="1:13" x14ac:dyDescent="0.3">
      <c r="A131" s="92">
        <v>129</v>
      </c>
      <c r="B131" s="92">
        <v>239</v>
      </c>
      <c r="C131" s="92" t="s">
        <v>30</v>
      </c>
      <c r="D131" s="92" t="s">
        <v>323</v>
      </c>
      <c r="E131" s="92" t="s">
        <v>313</v>
      </c>
      <c r="F131" s="94">
        <v>39794</v>
      </c>
      <c r="G131" s="92" t="s">
        <v>180</v>
      </c>
      <c r="H131" s="92">
        <v>0</v>
      </c>
      <c r="I131" s="98">
        <v>9678.02</v>
      </c>
      <c r="J131" s="92">
        <v>0</v>
      </c>
      <c r="K131" s="47">
        <v>9678.02</v>
      </c>
      <c r="L131" s="95" t="s">
        <v>314</v>
      </c>
      <c r="M131" s="44">
        <v>873918</v>
      </c>
    </row>
    <row r="132" spans="1:13" x14ac:dyDescent="0.3">
      <c r="A132" s="92">
        <v>130</v>
      </c>
      <c r="B132" s="92">
        <v>240</v>
      </c>
      <c r="C132" s="92" t="s">
        <v>30</v>
      </c>
      <c r="D132" s="92" t="s">
        <v>325</v>
      </c>
      <c r="E132" s="92" t="s">
        <v>313</v>
      </c>
      <c r="F132" s="94">
        <v>39794</v>
      </c>
      <c r="G132" s="92" t="s">
        <v>180</v>
      </c>
      <c r="H132" s="92">
        <v>0</v>
      </c>
      <c r="I132" s="98">
        <v>361.15</v>
      </c>
      <c r="J132" s="92">
        <v>0</v>
      </c>
      <c r="K132" s="47">
        <v>361.15</v>
      </c>
      <c r="L132" s="95" t="s">
        <v>319</v>
      </c>
      <c r="M132" s="44">
        <v>873918</v>
      </c>
    </row>
    <row r="133" spans="1:13" x14ac:dyDescent="0.3">
      <c r="A133" s="92">
        <v>131</v>
      </c>
      <c r="B133" s="92">
        <v>241</v>
      </c>
      <c r="C133" s="92" t="s">
        <v>30</v>
      </c>
      <c r="D133" s="92" t="s">
        <v>324</v>
      </c>
      <c r="E133" s="92" t="s">
        <v>313</v>
      </c>
      <c r="F133" s="94">
        <v>39794</v>
      </c>
      <c r="G133" s="92" t="s">
        <v>180</v>
      </c>
      <c r="H133" s="92">
        <v>0</v>
      </c>
      <c r="I133" s="98">
        <v>4602</v>
      </c>
      <c r="J133" s="92">
        <v>0</v>
      </c>
      <c r="K133" s="47">
        <v>4602</v>
      </c>
      <c r="L133" s="95" t="s">
        <v>314</v>
      </c>
      <c r="M133" s="44">
        <v>873918</v>
      </c>
    </row>
    <row r="134" spans="1:13" x14ac:dyDescent="0.3">
      <c r="A134" s="92">
        <v>132</v>
      </c>
      <c r="B134" s="92">
        <v>242</v>
      </c>
      <c r="C134" s="92" t="s">
        <v>30</v>
      </c>
      <c r="D134" s="92" t="s">
        <v>325</v>
      </c>
      <c r="E134" s="92" t="s">
        <v>313</v>
      </c>
      <c r="F134" s="94">
        <v>39794</v>
      </c>
      <c r="G134" s="92" t="s">
        <v>180</v>
      </c>
      <c r="H134" s="92">
        <v>0</v>
      </c>
      <c r="I134" s="98">
        <v>7971.85</v>
      </c>
      <c r="J134" s="92">
        <v>0</v>
      </c>
      <c r="K134" s="47">
        <v>7971.85</v>
      </c>
      <c r="L134" s="95" t="s">
        <v>319</v>
      </c>
      <c r="M134" s="44">
        <v>873918</v>
      </c>
    </row>
    <row r="135" spans="1:13" x14ac:dyDescent="0.3">
      <c r="A135" s="92">
        <v>133</v>
      </c>
      <c r="B135" s="92">
        <v>243</v>
      </c>
      <c r="C135" s="92" t="s">
        <v>30</v>
      </c>
      <c r="D135" s="92" t="s">
        <v>333</v>
      </c>
      <c r="E135" s="92" t="s">
        <v>313</v>
      </c>
      <c r="F135" s="94">
        <v>39794</v>
      </c>
      <c r="G135" s="92" t="s">
        <v>180</v>
      </c>
      <c r="H135" s="92">
        <v>0</v>
      </c>
      <c r="I135" s="98">
        <v>42069.97</v>
      </c>
      <c r="J135" s="92">
        <v>0</v>
      </c>
      <c r="K135" s="47">
        <v>42069.97</v>
      </c>
      <c r="L135" s="95" t="s">
        <v>319</v>
      </c>
      <c r="M135" s="44">
        <v>873918</v>
      </c>
    </row>
    <row r="136" spans="1:13" x14ac:dyDescent="0.3">
      <c r="A136" s="92">
        <v>134</v>
      </c>
      <c r="B136" s="92">
        <v>244</v>
      </c>
      <c r="C136" s="92" t="s">
        <v>30</v>
      </c>
      <c r="D136" s="92" t="s">
        <v>323</v>
      </c>
      <c r="E136" s="92" t="s">
        <v>313</v>
      </c>
      <c r="F136" s="94">
        <v>39794</v>
      </c>
      <c r="G136" s="92" t="s">
        <v>180</v>
      </c>
      <c r="H136" s="92">
        <v>0</v>
      </c>
      <c r="I136" s="98">
        <v>2403.2399999999998</v>
      </c>
      <c r="J136" s="92">
        <v>0</v>
      </c>
      <c r="K136" s="47">
        <v>2403.2399999999998</v>
      </c>
      <c r="L136" s="95" t="s">
        <v>314</v>
      </c>
      <c r="M136" s="44">
        <v>873918</v>
      </c>
    </row>
    <row r="137" spans="1:13" x14ac:dyDescent="0.3">
      <c r="A137" s="92">
        <v>135</v>
      </c>
      <c r="B137" s="92">
        <v>245</v>
      </c>
      <c r="C137" s="92" t="s">
        <v>30</v>
      </c>
      <c r="D137" s="92" t="s">
        <v>323</v>
      </c>
      <c r="E137" s="92" t="s">
        <v>313</v>
      </c>
      <c r="F137" s="94">
        <v>39794</v>
      </c>
      <c r="G137" s="92" t="s">
        <v>180</v>
      </c>
      <c r="H137" s="92">
        <v>0</v>
      </c>
      <c r="I137" s="98">
        <v>2772.36</v>
      </c>
      <c r="J137" s="92">
        <v>0</v>
      </c>
      <c r="K137" s="47">
        <v>2772.36</v>
      </c>
      <c r="L137" s="95" t="s">
        <v>314</v>
      </c>
      <c r="M137" s="44">
        <v>873918</v>
      </c>
    </row>
    <row r="138" spans="1:13" x14ac:dyDescent="0.3">
      <c r="A138" s="92">
        <v>136</v>
      </c>
      <c r="B138" s="92">
        <v>246</v>
      </c>
      <c r="C138" s="92" t="s">
        <v>30</v>
      </c>
      <c r="D138" s="92" t="s">
        <v>315</v>
      </c>
      <c r="E138" s="92" t="s">
        <v>313</v>
      </c>
      <c r="F138" s="94">
        <v>39794</v>
      </c>
      <c r="G138" s="92" t="s">
        <v>180</v>
      </c>
      <c r="H138" s="92">
        <v>0</v>
      </c>
      <c r="I138" s="98">
        <v>1339.71</v>
      </c>
      <c r="J138" s="92">
        <v>0</v>
      </c>
      <c r="K138" s="47">
        <v>1339.71</v>
      </c>
      <c r="L138" s="95" t="s">
        <v>314</v>
      </c>
      <c r="M138" s="44">
        <v>873918</v>
      </c>
    </row>
    <row r="139" spans="1:13" x14ac:dyDescent="0.3">
      <c r="A139" s="92">
        <v>137</v>
      </c>
      <c r="B139" s="92">
        <v>247</v>
      </c>
      <c r="C139" s="92" t="s">
        <v>30</v>
      </c>
      <c r="D139" s="92" t="s">
        <v>317</v>
      </c>
      <c r="E139" s="92" t="s">
        <v>313</v>
      </c>
      <c r="F139" s="94">
        <v>40025</v>
      </c>
      <c r="G139" s="92" t="s">
        <v>180</v>
      </c>
      <c r="H139" s="92">
        <v>0</v>
      </c>
      <c r="I139" s="98">
        <v>207.5</v>
      </c>
      <c r="J139" s="92">
        <v>0</v>
      </c>
      <c r="K139" s="47">
        <v>207.5</v>
      </c>
      <c r="L139" s="95" t="s">
        <v>318</v>
      </c>
      <c r="M139" s="44">
        <v>873918</v>
      </c>
    </row>
    <row r="140" spans="1:13" x14ac:dyDescent="0.3">
      <c r="A140" s="92">
        <v>138</v>
      </c>
      <c r="B140" s="92">
        <v>248</v>
      </c>
      <c r="C140" s="92" t="s">
        <v>30</v>
      </c>
      <c r="D140" s="92" t="s">
        <v>317</v>
      </c>
      <c r="E140" s="92" t="s">
        <v>313</v>
      </c>
      <c r="F140" s="94">
        <v>40025</v>
      </c>
      <c r="G140" s="92" t="s">
        <v>180</v>
      </c>
      <c r="H140" s="92">
        <v>0</v>
      </c>
      <c r="I140" s="98">
        <v>204.2</v>
      </c>
      <c r="J140" s="92">
        <v>0</v>
      </c>
      <c r="K140" s="47">
        <v>204.2</v>
      </c>
      <c r="L140" s="95" t="s">
        <v>318</v>
      </c>
      <c r="M140" s="44">
        <v>873918</v>
      </c>
    </row>
    <row r="141" spans="1:13" x14ac:dyDescent="0.3">
      <c r="A141" s="92">
        <v>139</v>
      </c>
      <c r="B141" s="92">
        <v>249</v>
      </c>
      <c r="C141" s="92" t="s">
        <v>30</v>
      </c>
      <c r="D141" s="92" t="s">
        <v>317</v>
      </c>
      <c r="E141" s="92" t="s">
        <v>313</v>
      </c>
      <c r="F141" s="94">
        <v>40025</v>
      </c>
      <c r="G141" s="92" t="s">
        <v>180</v>
      </c>
      <c r="H141" s="92">
        <v>0</v>
      </c>
      <c r="I141" s="98">
        <v>205.8</v>
      </c>
      <c r="J141" s="92">
        <v>0</v>
      </c>
      <c r="K141" s="47">
        <v>205.8</v>
      </c>
      <c r="L141" s="95" t="s">
        <v>318</v>
      </c>
      <c r="M141" s="44">
        <v>873918</v>
      </c>
    </row>
    <row r="142" spans="1:13" x14ac:dyDescent="0.3">
      <c r="A142" s="92">
        <v>140</v>
      </c>
      <c r="B142" s="92">
        <v>250</v>
      </c>
      <c r="C142" s="92" t="s">
        <v>30</v>
      </c>
      <c r="D142" s="92" t="s">
        <v>334</v>
      </c>
      <c r="E142" s="92" t="s">
        <v>313</v>
      </c>
      <c r="F142" s="94">
        <v>40025</v>
      </c>
      <c r="G142" s="92" t="s">
        <v>180</v>
      </c>
      <c r="H142" s="92">
        <v>0</v>
      </c>
      <c r="I142" s="98">
        <v>207.5</v>
      </c>
      <c r="J142" s="92">
        <v>0</v>
      </c>
      <c r="K142" s="47">
        <v>207.5</v>
      </c>
      <c r="L142" s="95" t="s">
        <v>318</v>
      </c>
      <c r="M142" s="44">
        <v>873918</v>
      </c>
    </row>
    <row r="143" spans="1:13" x14ac:dyDescent="0.3">
      <c r="A143" s="92">
        <v>141</v>
      </c>
      <c r="B143" s="92">
        <v>251</v>
      </c>
      <c r="C143" s="92" t="s">
        <v>30</v>
      </c>
      <c r="D143" s="92" t="s">
        <v>317</v>
      </c>
      <c r="E143" s="92" t="s">
        <v>313</v>
      </c>
      <c r="F143" s="94">
        <v>40025</v>
      </c>
      <c r="G143" s="92" t="s">
        <v>180</v>
      </c>
      <c r="H143" s="92">
        <v>0</v>
      </c>
      <c r="I143" s="98">
        <v>393.4</v>
      </c>
      <c r="J143" s="92">
        <v>0</v>
      </c>
      <c r="K143" s="47">
        <v>393.4</v>
      </c>
      <c r="L143" s="95" t="s">
        <v>318</v>
      </c>
      <c r="M143" s="44">
        <v>873918</v>
      </c>
    </row>
    <row r="144" spans="1:13" x14ac:dyDescent="0.3">
      <c r="A144" s="92">
        <v>142</v>
      </c>
      <c r="B144" s="92">
        <v>252</v>
      </c>
      <c r="C144" s="92" t="s">
        <v>30</v>
      </c>
      <c r="D144" s="92" t="s">
        <v>317</v>
      </c>
      <c r="E144" s="92" t="s">
        <v>313</v>
      </c>
      <c r="F144" s="94">
        <v>40025</v>
      </c>
      <c r="G144" s="92" t="s">
        <v>180</v>
      </c>
      <c r="H144" s="92">
        <v>0</v>
      </c>
      <c r="I144" s="98">
        <v>192.6</v>
      </c>
      <c r="J144" s="92">
        <v>0</v>
      </c>
      <c r="K144" s="47">
        <v>192.6</v>
      </c>
      <c r="L144" s="95" t="s">
        <v>318</v>
      </c>
      <c r="M144" s="44">
        <v>873918</v>
      </c>
    </row>
    <row r="145" spans="1:13" x14ac:dyDescent="0.3">
      <c r="A145" s="92">
        <v>143</v>
      </c>
      <c r="B145" s="92">
        <v>253</v>
      </c>
      <c r="C145" s="92" t="s">
        <v>30</v>
      </c>
      <c r="D145" s="92" t="s">
        <v>317</v>
      </c>
      <c r="E145" s="92" t="s">
        <v>313</v>
      </c>
      <c r="F145" s="94">
        <v>40025</v>
      </c>
      <c r="G145" s="92" t="s">
        <v>180</v>
      </c>
      <c r="H145" s="92">
        <v>0</v>
      </c>
      <c r="I145" s="98">
        <v>356.9</v>
      </c>
      <c r="J145" s="92">
        <v>0</v>
      </c>
      <c r="K145" s="47">
        <v>356.9</v>
      </c>
      <c r="L145" s="95" t="s">
        <v>318</v>
      </c>
      <c r="M145" s="44">
        <v>873918</v>
      </c>
    </row>
    <row r="146" spans="1:13" x14ac:dyDescent="0.3">
      <c r="A146" s="92">
        <v>144</v>
      </c>
      <c r="B146" s="92">
        <v>367</v>
      </c>
      <c r="C146" s="92" t="s">
        <v>30</v>
      </c>
      <c r="D146" s="92" t="s">
        <v>335</v>
      </c>
      <c r="E146" s="92" t="s">
        <v>313</v>
      </c>
      <c r="F146" s="94">
        <v>40147</v>
      </c>
      <c r="G146" s="92" t="s">
        <v>180</v>
      </c>
      <c r="H146" s="92">
        <v>0</v>
      </c>
      <c r="I146" s="98">
        <v>2</v>
      </c>
      <c r="J146" s="92">
        <v>0</v>
      </c>
      <c r="K146" s="47">
        <v>2</v>
      </c>
      <c r="L146" s="95" t="s">
        <v>318</v>
      </c>
      <c r="M146" s="44">
        <v>873918</v>
      </c>
    </row>
    <row r="147" spans="1:13" x14ac:dyDescent="0.3">
      <c r="A147" s="92">
        <v>145</v>
      </c>
      <c r="B147" s="92">
        <v>368</v>
      </c>
      <c r="C147" s="92" t="s">
        <v>30</v>
      </c>
      <c r="D147" s="92" t="s">
        <v>335</v>
      </c>
      <c r="E147" s="92" t="s">
        <v>313</v>
      </c>
      <c r="F147" s="94">
        <v>40147</v>
      </c>
      <c r="G147" s="92" t="s">
        <v>180</v>
      </c>
      <c r="H147" s="92">
        <v>0</v>
      </c>
      <c r="I147" s="98">
        <v>4</v>
      </c>
      <c r="J147" s="92">
        <v>0</v>
      </c>
      <c r="K147" s="47">
        <v>4</v>
      </c>
      <c r="L147" s="95" t="s">
        <v>318</v>
      </c>
      <c r="M147" s="44">
        <v>873918</v>
      </c>
    </row>
    <row r="148" spans="1:13" x14ac:dyDescent="0.3">
      <c r="A148" s="92">
        <v>146</v>
      </c>
      <c r="B148" s="92">
        <v>369</v>
      </c>
      <c r="C148" s="92" t="s">
        <v>30</v>
      </c>
      <c r="D148" s="92" t="s">
        <v>335</v>
      </c>
      <c r="E148" s="92" t="s">
        <v>313</v>
      </c>
      <c r="F148" s="94">
        <v>40147</v>
      </c>
      <c r="G148" s="92" t="s">
        <v>180</v>
      </c>
      <c r="H148" s="92">
        <v>0</v>
      </c>
      <c r="I148" s="98">
        <v>464.8</v>
      </c>
      <c r="J148" s="92">
        <v>0</v>
      </c>
      <c r="K148" s="47">
        <v>464.8</v>
      </c>
      <c r="L148" s="95" t="s">
        <v>318</v>
      </c>
      <c r="M148" s="44">
        <v>873918</v>
      </c>
    </row>
    <row r="149" spans="1:13" x14ac:dyDescent="0.3">
      <c r="A149" s="92">
        <v>147</v>
      </c>
      <c r="B149" s="92">
        <v>370</v>
      </c>
      <c r="C149" s="92" t="s">
        <v>30</v>
      </c>
      <c r="D149" s="92" t="s">
        <v>335</v>
      </c>
      <c r="E149" s="92" t="s">
        <v>313</v>
      </c>
      <c r="F149" s="94">
        <v>40147</v>
      </c>
      <c r="G149" s="92" t="s">
        <v>180</v>
      </c>
      <c r="H149" s="92">
        <v>0</v>
      </c>
      <c r="I149" s="98">
        <v>187.58</v>
      </c>
      <c r="J149" s="92">
        <v>0</v>
      </c>
      <c r="K149" s="47">
        <v>187.58</v>
      </c>
      <c r="L149" s="95" t="s">
        <v>318</v>
      </c>
      <c r="M149" s="44">
        <v>873918</v>
      </c>
    </row>
    <row r="150" spans="1:13" x14ac:dyDescent="0.3">
      <c r="A150" s="92">
        <v>148</v>
      </c>
      <c r="B150" s="92">
        <v>371</v>
      </c>
      <c r="C150" s="92" t="s">
        <v>30</v>
      </c>
      <c r="D150" s="92" t="s">
        <v>335</v>
      </c>
      <c r="E150" s="92" t="s">
        <v>313</v>
      </c>
      <c r="F150" s="94">
        <v>40147</v>
      </c>
      <c r="G150" s="92" t="s">
        <v>180</v>
      </c>
      <c r="H150" s="92">
        <v>0</v>
      </c>
      <c r="I150" s="98">
        <v>363.54</v>
      </c>
      <c r="J150" s="92">
        <v>0</v>
      </c>
      <c r="K150" s="47">
        <v>363.54</v>
      </c>
      <c r="L150" s="95" t="s">
        <v>318</v>
      </c>
      <c r="M150" s="44">
        <v>873918</v>
      </c>
    </row>
    <row r="151" spans="1:13" x14ac:dyDescent="0.3">
      <c r="A151" s="92">
        <v>149</v>
      </c>
      <c r="B151" s="92">
        <v>372</v>
      </c>
      <c r="C151" s="92" t="s">
        <v>30</v>
      </c>
      <c r="D151" s="92" t="s">
        <v>336</v>
      </c>
      <c r="E151" s="92" t="s">
        <v>313</v>
      </c>
      <c r="F151" s="94">
        <v>40147</v>
      </c>
      <c r="G151" s="92" t="s">
        <v>180</v>
      </c>
      <c r="H151" s="92">
        <v>0</v>
      </c>
      <c r="I151" s="98">
        <v>179.28</v>
      </c>
      <c r="J151" s="92">
        <v>0</v>
      </c>
      <c r="K151" s="47">
        <v>179.28</v>
      </c>
      <c r="L151" s="95" t="s">
        <v>314</v>
      </c>
      <c r="M151" s="44">
        <v>873918</v>
      </c>
    </row>
    <row r="152" spans="1:13" x14ac:dyDescent="0.3">
      <c r="A152" s="92">
        <v>150</v>
      </c>
      <c r="B152" s="92">
        <v>373</v>
      </c>
      <c r="C152" s="92" t="s">
        <v>30</v>
      </c>
      <c r="D152" s="92" t="s">
        <v>335</v>
      </c>
      <c r="E152" s="92" t="s">
        <v>313</v>
      </c>
      <c r="F152" s="94">
        <v>40147</v>
      </c>
      <c r="G152" s="92" t="s">
        <v>180</v>
      </c>
      <c r="H152" s="92">
        <v>0</v>
      </c>
      <c r="I152" s="98">
        <v>217.46</v>
      </c>
      <c r="J152" s="92">
        <v>0</v>
      </c>
      <c r="K152" s="47">
        <v>217.46</v>
      </c>
      <c r="L152" s="95" t="s">
        <v>318</v>
      </c>
      <c r="M152" s="44">
        <v>873918</v>
      </c>
    </row>
    <row r="153" spans="1:13" x14ac:dyDescent="0.3">
      <c r="A153" s="92">
        <v>151</v>
      </c>
      <c r="B153" s="92">
        <v>374</v>
      </c>
      <c r="C153" s="92" t="s">
        <v>30</v>
      </c>
      <c r="D153" s="92" t="s">
        <v>335</v>
      </c>
      <c r="E153" s="92" t="s">
        <v>313</v>
      </c>
      <c r="F153" s="94">
        <v>40147</v>
      </c>
      <c r="G153" s="92" t="s">
        <v>180</v>
      </c>
      <c r="H153" s="92">
        <v>0</v>
      </c>
      <c r="I153" s="98">
        <v>119.52</v>
      </c>
      <c r="J153" s="92">
        <v>0</v>
      </c>
      <c r="K153" s="47">
        <v>119.52</v>
      </c>
      <c r="L153" s="95" t="s">
        <v>318</v>
      </c>
      <c r="M153" s="44">
        <v>873918</v>
      </c>
    </row>
    <row r="154" spans="1:13" x14ac:dyDescent="0.3">
      <c r="A154" s="92">
        <v>152</v>
      </c>
      <c r="B154" s="92">
        <v>375</v>
      </c>
      <c r="C154" s="92" t="s">
        <v>30</v>
      </c>
      <c r="D154" s="92" t="s">
        <v>335</v>
      </c>
      <c r="E154" s="92" t="s">
        <v>313</v>
      </c>
      <c r="F154" s="94">
        <v>40147</v>
      </c>
      <c r="G154" s="92" t="s">
        <v>180</v>
      </c>
      <c r="H154" s="92">
        <v>0</v>
      </c>
      <c r="I154" s="98">
        <v>117.86</v>
      </c>
      <c r="J154" s="92">
        <v>0</v>
      </c>
      <c r="K154" s="47">
        <v>117.86</v>
      </c>
      <c r="L154" s="95" t="s">
        <v>318</v>
      </c>
      <c r="M154" s="44">
        <v>873918</v>
      </c>
    </row>
    <row r="155" spans="1:13" x14ac:dyDescent="0.3">
      <c r="A155" s="92">
        <v>153</v>
      </c>
      <c r="B155" s="92">
        <v>376</v>
      </c>
      <c r="C155" s="92" t="s">
        <v>30</v>
      </c>
      <c r="D155" s="92" t="s">
        <v>335</v>
      </c>
      <c r="E155" s="92" t="s">
        <v>313</v>
      </c>
      <c r="F155" s="94">
        <v>40147</v>
      </c>
      <c r="G155" s="92" t="s">
        <v>180</v>
      </c>
      <c r="H155" s="92">
        <v>0</v>
      </c>
      <c r="I155" s="98">
        <v>49.8</v>
      </c>
      <c r="J155" s="92">
        <v>0</v>
      </c>
      <c r="K155" s="47">
        <v>49.8</v>
      </c>
      <c r="L155" s="95" t="s">
        <v>318</v>
      </c>
      <c r="M155" s="44">
        <v>873918</v>
      </c>
    </row>
    <row r="156" spans="1:13" x14ac:dyDescent="0.3">
      <c r="A156" s="92">
        <v>154</v>
      </c>
      <c r="B156" s="92">
        <v>377</v>
      </c>
      <c r="C156" s="92" t="s">
        <v>30</v>
      </c>
      <c r="D156" s="92" t="s">
        <v>335</v>
      </c>
      <c r="E156" s="92" t="s">
        <v>313</v>
      </c>
      <c r="F156" s="94">
        <v>40147</v>
      </c>
      <c r="G156" s="92" t="s">
        <v>180</v>
      </c>
      <c r="H156" s="92">
        <v>0</v>
      </c>
      <c r="I156" s="98">
        <v>84.66</v>
      </c>
      <c r="J156" s="92">
        <v>0</v>
      </c>
      <c r="K156" s="47">
        <v>84.66</v>
      </c>
      <c r="L156" s="95" t="s">
        <v>318</v>
      </c>
      <c r="M156" s="44">
        <v>873918</v>
      </c>
    </row>
    <row r="157" spans="1:13" x14ac:dyDescent="0.3">
      <c r="A157" s="92">
        <v>155</v>
      </c>
      <c r="B157" s="92">
        <v>380</v>
      </c>
      <c r="C157" s="92" t="s">
        <v>30</v>
      </c>
      <c r="D157" s="92" t="s">
        <v>336</v>
      </c>
      <c r="E157" s="92" t="s">
        <v>313</v>
      </c>
      <c r="F157" s="94">
        <v>40786</v>
      </c>
      <c r="G157" s="92" t="s">
        <v>180</v>
      </c>
      <c r="H157" s="92">
        <v>0</v>
      </c>
      <c r="I157" s="98">
        <v>161.02000000000001</v>
      </c>
      <c r="J157" s="92">
        <v>0</v>
      </c>
      <c r="K157" s="47">
        <v>161.02000000000001</v>
      </c>
      <c r="L157" s="95" t="s">
        <v>314</v>
      </c>
      <c r="M157" s="44">
        <v>873918</v>
      </c>
    </row>
    <row r="158" spans="1:13" x14ac:dyDescent="0.3">
      <c r="A158" s="92">
        <v>156</v>
      </c>
      <c r="B158" s="92">
        <v>392</v>
      </c>
      <c r="C158" s="92" t="s">
        <v>30</v>
      </c>
      <c r="D158" s="92" t="s">
        <v>317</v>
      </c>
      <c r="E158" s="92" t="s">
        <v>313</v>
      </c>
      <c r="F158" s="94">
        <v>41906</v>
      </c>
      <c r="G158" s="92" t="s">
        <v>180</v>
      </c>
      <c r="H158" s="92">
        <v>0</v>
      </c>
      <c r="I158" s="98">
        <v>250</v>
      </c>
      <c r="J158" s="92">
        <v>0</v>
      </c>
      <c r="K158" s="47">
        <v>250</v>
      </c>
      <c r="L158" s="95" t="s">
        <v>318</v>
      </c>
      <c r="M158" s="44">
        <v>873918</v>
      </c>
    </row>
    <row r="159" spans="1:13" x14ac:dyDescent="0.3">
      <c r="A159" s="92">
        <v>157</v>
      </c>
      <c r="B159" s="92">
        <v>13001</v>
      </c>
      <c r="C159" s="92" t="s">
        <v>30</v>
      </c>
      <c r="D159" s="92" t="s">
        <v>318</v>
      </c>
      <c r="E159" s="92" t="s">
        <v>313</v>
      </c>
      <c r="F159" s="94">
        <v>41651</v>
      </c>
      <c r="G159" s="92" t="s">
        <v>180</v>
      </c>
      <c r="H159" s="92">
        <v>0</v>
      </c>
      <c r="I159" s="98">
        <v>79.66</v>
      </c>
      <c r="J159" s="92">
        <v>0</v>
      </c>
      <c r="K159" s="47">
        <v>79.66</v>
      </c>
      <c r="L159" s="95" t="s">
        <v>318</v>
      </c>
      <c r="M159" s="44">
        <v>873918</v>
      </c>
    </row>
    <row r="160" spans="1:13" x14ac:dyDescent="0.3">
      <c r="A160" s="92">
        <v>158</v>
      </c>
      <c r="B160" s="92">
        <v>13002</v>
      </c>
      <c r="C160" s="92" t="s">
        <v>30</v>
      </c>
      <c r="D160" s="92" t="s">
        <v>317</v>
      </c>
      <c r="E160" s="92" t="s">
        <v>313</v>
      </c>
      <c r="F160" s="94">
        <v>41942</v>
      </c>
      <c r="G160" s="92" t="s">
        <v>180</v>
      </c>
      <c r="H160" s="92">
        <v>0</v>
      </c>
      <c r="I160" s="98">
        <v>1054.96</v>
      </c>
      <c r="J160" s="92">
        <v>0</v>
      </c>
      <c r="K160" s="47">
        <v>1054.96</v>
      </c>
      <c r="L160" s="95" t="s">
        <v>318</v>
      </c>
      <c r="M160" s="44">
        <v>873918</v>
      </c>
    </row>
    <row r="161" spans="1:13" x14ac:dyDescent="0.3">
      <c r="A161" s="92">
        <v>159</v>
      </c>
      <c r="B161" s="92">
        <v>13009</v>
      </c>
      <c r="C161" s="92" t="s">
        <v>30</v>
      </c>
      <c r="D161" s="92" t="s">
        <v>335</v>
      </c>
      <c r="E161" s="92" t="s">
        <v>313</v>
      </c>
      <c r="F161" s="94">
        <v>42975</v>
      </c>
      <c r="G161" s="92" t="s">
        <v>180</v>
      </c>
      <c r="H161" s="92">
        <v>0</v>
      </c>
      <c r="I161" s="97">
        <v>405</v>
      </c>
      <c r="J161" s="92">
        <v>0</v>
      </c>
      <c r="K161" s="47">
        <v>405</v>
      </c>
      <c r="L161" s="95" t="s">
        <v>318</v>
      </c>
      <c r="M161" s="44">
        <v>873918</v>
      </c>
    </row>
    <row r="162" spans="1:13" x14ac:dyDescent="0.3">
      <c r="A162" s="92">
        <v>160</v>
      </c>
      <c r="B162" s="92">
        <v>15800</v>
      </c>
      <c r="C162" s="92" t="s">
        <v>30</v>
      </c>
      <c r="D162" s="92" t="s">
        <v>329</v>
      </c>
      <c r="E162" s="92" t="s">
        <v>313</v>
      </c>
      <c r="F162" s="94">
        <v>41353</v>
      </c>
      <c r="G162" s="92" t="s">
        <v>180</v>
      </c>
      <c r="H162" s="92">
        <v>0</v>
      </c>
      <c r="I162" s="97">
        <v>0.5</v>
      </c>
      <c r="J162" s="92">
        <v>0</v>
      </c>
      <c r="K162" s="47">
        <v>0.5</v>
      </c>
      <c r="L162" s="95" t="s">
        <v>329</v>
      </c>
      <c r="M162" s="44">
        <v>873918</v>
      </c>
    </row>
    <row r="163" spans="1:13" x14ac:dyDescent="0.3">
      <c r="A163" s="92">
        <v>161</v>
      </c>
      <c r="B163" s="92">
        <v>15900</v>
      </c>
      <c r="C163" s="92" t="s">
        <v>30</v>
      </c>
      <c r="D163" s="92" t="s">
        <v>329</v>
      </c>
      <c r="E163" s="92" t="s">
        <v>313</v>
      </c>
      <c r="F163" s="94">
        <v>41353</v>
      </c>
      <c r="G163" s="92" t="s">
        <v>180</v>
      </c>
      <c r="H163" s="92">
        <v>0</v>
      </c>
      <c r="I163" s="97">
        <v>0.5</v>
      </c>
      <c r="J163" s="92">
        <v>0</v>
      </c>
      <c r="K163" s="47">
        <v>0.5</v>
      </c>
      <c r="L163" s="95" t="s">
        <v>329</v>
      </c>
      <c r="M163" s="44">
        <v>873918</v>
      </c>
    </row>
    <row r="164" spans="1:13" x14ac:dyDescent="0.3">
      <c r="A164" s="92">
        <v>162</v>
      </c>
      <c r="B164" s="92">
        <v>15901</v>
      </c>
      <c r="C164" s="92" t="s">
        <v>30</v>
      </c>
      <c r="D164" s="92" t="s">
        <v>336</v>
      </c>
      <c r="E164" s="92" t="s">
        <v>313</v>
      </c>
      <c r="F164" s="94">
        <v>41493</v>
      </c>
      <c r="G164" s="92" t="s">
        <v>180</v>
      </c>
      <c r="H164" s="92">
        <v>0</v>
      </c>
      <c r="I164" s="97">
        <v>2</v>
      </c>
      <c r="J164" s="92">
        <v>0</v>
      </c>
      <c r="K164" s="47">
        <v>2</v>
      </c>
      <c r="L164" s="95" t="s">
        <v>314</v>
      </c>
      <c r="M164" s="44">
        <v>873918</v>
      </c>
    </row>
    <row r="165" spans="1:13" x14ac:dyDescent="0.3">
      <c r="A165" s="92">
        <v>163</v>
      </c>
      <c r="B165" s="92">
        <v>15902</v>
      </c>
      <c r="C165" s="92" t="s">
        <v>30</v>
      </c>
      <c r="D165" s="92" t="s">
        <v>337</v>
      </c>
      <c r="E165" s="92" t="s">
        <v>313</v>
      </c>
      <c r="F165" s="94">
        <v>41498</v>
      </c>
      <c r="G165" s="92" t="s">
        <v>180</v>
      </c>
      <c r="H165" s="92">
        <v>0</v>
      </c>
      <c r="I165" s="97">
        <v>8705</v>
      </c>
      <c r="J165" s="92">
        <v>0</v>
      </c>
      <c r="K165" s="47">
        <v>8705</v>
      </c>
      <c r="L165" s="95" t="s">
        <v>314</v>
      </c>
      <c r="M165" s="44">
        <v>873918</v>
      </c>
    </row>
    <row r="166" spans="1:13" x14ac:dyDescent="0.3">
      <c r="A166" s="92">
        <v>164</v>
      </c>
      <c r="B166" s="92">
        <v>15903</v>
      </c>
      <c r="C166" s="92" t="s">
        <v>30</v>
      </c>
      <c r="D166" s="92" t="s">
        <v>337</v>
      </c>
      <c r="E166" s="92" t="s">
        <v>313</v>
      </c>
      <c r="F166" s="94">
        <v>41498</v>
      </c>
      <c r="G166" s="92" t="s">
        <v>180</v>
      </c>
      <c r="H166" s="92">
        <v>0</v>
      </c>
      <c r="I166" s="97">
        <v>435</v>
      </c>
      <c r="J166" s="92">
        <v>0</v>
      </c>
      <c r="K166" s="47">
        <v>435</v>
      </c>
      <c r="L166" s="95" t="s">
        <v>314</v>
      </c>
      <c r="M166" s="44">
        <v>873918</v>
      </c>
    </row>
    <row r="167" spans="1:13" x14ac:dyDescent="0.3">
      <c r="A167" s="92">
        <v>165</v>
      </c>
      <c r="B167" s="92">
        <v>15904</v>
      </c>
      <c r="C167" s="92" t="s">
        <v>30</v>
      </c>
      <c r="D167" s="92" t="s">
        <v>329</v>
      </c>
      <c r="E167" s="92" t="s">
        <v>313</v>
      </c>
      <c r="F167" s="94">
        <v>41576</v>
      </c>
      <c r="G167" s="92" t="s">
        <v>180</v>
      </c>
      <c r="H167" s="92">
        <v>0</v>
      </c>
      <c r="I167" s="97">
        <v>3</v>
      </c>
      <c r="J167" s="92">
        <v>0</v>
      </c>
      <c r="K167" s="47">
        <v>3</v>
      </c>
      <c r="L167" s="95" t="s">
        <v>329</v>
      </c>
      <c r="M167" s="44">
        <v>873918</v>
      </c>
    </row>
    <row r="168" spans="1:13" x14ac:dyDescent="0.3">
      <c r="A168" s="92">
        <v>166</v>
      </c>
      <c r="B168" s="92">
        <v>15905</v>
      </c>
      <c r="C168" s="92" t="s">
        <v>30</v>
      </c>
      <c r="D168" s="92" t="s">
        <v>338</v>
      </c>
      <c r="E168" s="92" t="s">
        <v>313</v>
      </c>
      <c r="F168" s="94">
        <v>42644</v>
      </c>
      <c r="G168" s="92" t="s">
        <v>180</v>
      </c>
      <c r="H168" s="92">
        <v>0</v>
      </c>
      <c r="I168" s="97">
        <v>51</v>
      </c>
      <c r="J168" s="92">
        <v>0</v>
      </c>
      <c r="K168" s="47">
        <v>51</v>
      </c>
      <c r="L168" s="95" t="s">
        <v>314</v>
      </c>
      <c r="M168" s="44">
        <v>873918</v>
      </c>
    </row>
    <row r="169" spans="1:13" x14ac:dyDescent="0.3">
      <c r="A169" s="92">
        <v>167</v>
      </c>
      <c r="B169" s="92">
        <v>15906</v>
      </c>
      <c r="C169" s="92" t="s">
        <v>30</v>
      </c>
      <c r="D169" s="92" t="s">
        <v>338</v>
      </c>
      <c r="E169" s="92" t="s">
        <v>313</v>
      </c>
      <c r="F169" s="94">
        <v>42644</v>
      </c>
      <c r="G169" s="92" t="s">
        <v>180</v>
      </c>
      <c r="H169" s="92">
        <v>0</v>
      </c>
      <c r="I169" s="97">
        <v>55.5</v>
      </c>
      <c r="J169" s="92">
        <v>0</v>
      </c>
      <c r="K169" s="47">
        <v>55.5</v>
      </c>
      <c r="L169" s="95" t="s">
        <v>314</v>
      </c>
      <c r="M169" s="44">
        <v>873918</v>
      </c>
    </row>
    <row r="170" spans="1:13" x14ac:dyDescent="0.3">
      <c r="A170" s="92">
        <v>168</v>
      </c>
      <c r="B170" s="92">
        <v>15907</v>
      </c>
      <c r="C170" s="92" t="s">
        <v>30</v>
      </c>
      <c r="D170" s="92" t="s">
        <v>338</v>
      </c>
      <c r="E170" s="92" t="s">
        <v>313</v>
      </c>
      <c r="F170" s="94">
        <v>42644</v>
      </c>
      <c r="G170" s="92" t="s">
        <v>180</v>
      </c>
      <c r="H170" s="92">
        <v>0</v>
      </c>
      <c r="I170" s="97">
        <v>54</v>
      </c>
      <c r="J170" s="92">
        <v>0</v>
      </c>
      <c r="K170" s="47">
        <v>54</v>
      </c>
      <c r="L170" s="95" t="s">
        <v>314</v>
      </c>
      <c r="M170" s="44">
        <v>873918</v>
      </c>
    </row>
    <row r="171" spans="1:13" x14ac:dyDescent="0.3">
      <c r="A171" s="92">
        <v>169</v>
      </c>
      <c r="B171" s="92">
        <v>15908</v>
      </c>
      <c r="C171" s="92" t="s">
        <v>30</v>
      </c>
      <c r="D171" s="92" t="s">
        <v>338</v>
      </c>
      <c r="E171" s="92" t="s">
        <v>313</v>
      </c>
      <c r="F171" s="94">
        <v>42644</v>
      </c>
      <c r="G171" s="92" t="s">
        <v>180</v>
      </c>
      <c r="H171" s="92">
        <v>0</v>
      </c>
      <c r="I171" s="97">
        <v>54</v>
      </c>
      <c r="J171" s="92">
        <v>0</v>
      </c>
      <c r="K171" s="47">
        <v>54</v>
      </c>
      <c r="L171" s="95" t="s">
        <v>314</v>
      </c>
      <c r="M171" s="44">
        <v>873918</v>
      </c>
    </row>
    <row r="172" spans="1:13" x14ac:dyDescent="0.3">
      <c r="A172" s="92">
        <v>170</v>
      </c>
      <c r="B172" s="92">
        <v>15909</v>
      </c>
      <c r="C172" s="92" t="s">
        <v>30</v>
      </c>
      <c r="D172" s="92" t="s">
        <v>338</v>
      </c>
      <c r="E172" s="92" t="s">
        <v>313</v>
      </c>
      <c r="F172" s="94">
        <v>42644</v>
      </c>
      <c r="G172" s="92" t="s">
        <v>180</v>
      </c>
      <c r="H172" s="92">
        <v>0</v>
      </c>
      <c r="I172" s="97">
        <v>52.5</v>
      </c>
      <c r="J172" s="92">
        <v>0</v>
      </c>
      <c r="K172" s="47">
        <v>52.5</v>
      </c>
      <c r="L172" s="95" t="s">
        <v>314</v>
      </c>
      <c r="M172" s="44">
        <v>873918</v>
      </c>
    </row>
    <row r="173" spans="1:13" x14ac:dyDescent="0.3">
      <c r="A173" s="92">
        <v>171</v>
      </c>
      <c r="B173" s="92">
        <v>15910</v>
      </c>
      <c r="C173" s="92" t="s">
        <v>30</v>
      </c>
      <c r="D173" s="92" t="s">
        <v>338</v>
      </c>
      <c r="E173" s="92" t="s">
        <v>313</v>
      </c>
      <c r="F173" s="94">
        <v>42644</v>
      </c>
      <c r="G173" s="92" t="s">
        <v>180</v>
      </c>
      <c r="H173" s="92">
        <v>0</v>
      </c>
      <c r="I173" s="97">
        <v>48</v>
      </c>
      <c r="J173" s="92">
        <v>0</v>
      </c>
      <c r="K173" s="47">
        <v>48</v>
      </c>
      <c r="L173" s="95" t="s">
        <v>314</v>
      </c>
      <c r="M173" s="44">
        <v>873918</v>
      </c>
    </row>
    <row r="174" spans="1:13" x14ac:dyDescent="0.3">
      <c r="A174" s="92">
        <v>172</v>
      </c>
      <c r="B174" s="92">
        <v>15911</v>
      </c>
      <c r="C174" s="92" t="s">
        <v>30</v>
      </c>
      <c r="D174" s="92" t="s">
        <v>339</v>
      </c>
      <c r="E174" s="92" t="s">
        <v>313</v>
      </c>
      <c r="F174" s="94">
        <v>42644</v>
      </c>
      <c r="G174" s="92" t="s">
        <v>180</v>
      </c>
      <c r="H174" s="92">
        <v>0</v>
      </c>
      <c r="I174" s="97">
        <v>40.5</v>
      </c>
      <c r="J174" s="92">
        <v>0</v>
      </c>
      <c r="K174" s="47">
        <v>40.5</v>
      </c>
      <c r="L174" s="95" t="s">
        <v>314</v>
      </c>
      <c r="M174" s="44">
        <v>873918</v>
      </c>
    </row>
    <row r="175" spans="1:13" x14ac:dyDescent="0.3">
      <c r="A175" s="92">
        <v>173</v>
      </c>
      <c r="B175" s="92">
        <v>15912</v>
      </c>
      <c r="C175" s="92" t="s">
        <v>30</v>
      </c>
      <c r="D175" s="92" t="s">
        <v>338</v>
      </c>
      <c r="E175" s="92" t="s">
        <v>313</v>
      </c>
      <c r="F175" s="94">
        <v>42644</v>
      </c>
      <c r="G175" s="92" t="s">
        <v>180</v>
      </c>
      <c r="H175" s="92">
        <v>0</v>
      </c>
      <c r="I175" s="97">
        <v>27</v>
      </c>
      <c r="J175" s="92">
        <v>0</v>
      </c>
      <c r="K175" s="47">
        <v>27</v>
      </c>
      <c r="L175" s="95" t="s">
        <v>314</v>
      </c>
      <c r="M175" s="44">
        <v>873918</v>
      </c>
    </row>
    <row r="176" spans="1:13" x14ac:dyDescent="0.3">
      <c r="A176" s="92">
        <v>174</v>
      </c>
      <c r="B176" s="92">
        <v>15913</v>
      </c>
      <c r="C176" s="92" t="s">
        <v>30</v>
      </c>
      <c r="D176" s="92" t="s">
        <v>317</v>
      </c>
      <c r="E176" s="92" t="s">
        <v>313</v>
      </c>
      <c r="F176" s="94">
        <v>42644</v>
      </c>
      <c r="G176" s="92" t="s">
        <v>180</v>
      </c>
      <c r="H176" s="92">
        <v>0</v>
      </c>
      <c r="I176" s="97">
        <v>13.5</v>
      </c>
      <c r="J176" s="92">
        <v>0</v>
      </c>
      <c r="K176" s="47">
        <v>13.5</v>
      </c>
      <c r="L176" s="95" t="s">
        <v>318</v>
      </c>
      <c r="M176" s="44">
        <v>873918</v>
      </c>
    </row>
    <row r="177" spans="1:13" x14ac:dyDescent="0.3">
      <c r="A177" s="92">
        <v>175</v>
      </c>
      <c r="B177" s="92">
        <v>15914</v>
      </c>
      <c r="C177" s="92" t="s">
        <v>30</v>
      </c>
      <c r="D177" s="92" t="s">
        <v>329</v>
      </c>
      <c r="E177" s="92" t="s">
        <v>313</v>
      </c>
      <c r="F177" s="94">
        <v>42644</v>
      </c>
      <c r="G177" s="92" t="s">
        <v>180</v>
      </c>
      <c r="H177" s="92">
        <v>0</v>
      </c>
      <c r="I177" s="97">
        <v>15</v>
      </c>
      <c r="J177" s="92">
        <v>0</v>
      </c>
      <c r="K177" s="47">
        <v>15</v>
      </c>
      <c r="L177" s="95" t="s">
        <v>329</v>
      </c>
      <c r="M177" s="44">
        <v>873918</v>
      </c>
    </row>
    <row r="178" spans="1:13" x14ac:dyDescent="0.3">
      <c r="A178" s="92">
        <v>176</v>
      </c>
      <c r="B178" s="92">
        <v>15915</v>
      </c>
      <c r="C178" s="92" t="s">
        <v>30</v>
      </c>
      <c r="D178" s="92" t="s">
        <v>329</v>
      </c>
      <c r="E178" s="92" t="s">
        <v>313</v>
      </c>
      <c r="F178" s="94">
        <v>42644</v>
      </c>
      <c r="G178" s="92" t="s">
        <v>180</v>
      </c>
      <c r="H178" s="92">
        <v>0</v>
      </c>
      <c r="I178" s="97">
        <v>40.5</v>
      </c>
      <c r="J178" s="92">
        <v>0</v>
      </c>
      <c r="K178" s="47">
        <v>40.5</v>
      </c>
      <c r="L178" s="95" t="s">
        <v>329</v>
      </c>
      <c r="M178" s="44">
        <v>873918</v>
      </c>
    </row>
    <row r="179" spans="1:13" x14ac:dyDescent="0.3">
      <c r="A179" s="92">
        <v>177</v>
      </c>
      <c r="B179" s="92">
        <v>15916</v>
      </c>
      <c r="C179" s="92" t="s">
        <v>30</v>
      </c>
      <c r="D179" s="92" t="s">
        <v>338</v>
      </c>
      <c r="E179" s="92" t="s">
        <v>313</v>
      </c>
      <c r="F179" s="94">
        <v>42644</v>
      </c>
      <c r="G179" s="92" t="s">
        <v>180</v>
      </c>
      <c r="H179" s="92">
        <v>0</v>
      </c>
      <c r="I179" s="97">
        <v>6</v>
      </c>
      <c r="J179" s="92">
        <v>0</v>
      </c>
      <c r="K179" s="47">
        <v>6</v>
      </c>
      <c r="L179" s="95" t="s">
        <v>314</v>
      </c>
      <c r="M179" s="44">
        <v>873918</v>
      </c>
    </row>
    <row r="180" spans="1:13" x14ac:dyDescent="0.3">
      <c r="A180" s="92">
        <v>178</v>
      </c>
      <c r="B180" s="92">
        <v>15917</v>
      </c>
      <c r="C180" s="92" t="s">
        <v>30</v>
      </c>
      <c r="D180" s="92" t="s">
        <v>338</v>
      </c>
      <c r="E180" s="92" t="s">
        <v>313</v>
      </c>
      <c r="F180" s="94">
        <v>42644</v>
      </c>
      <c r="G180" s="92" t="s">
        <v>180</v>
      </c>
      <c r="H180" s="92">
        <v>0</v>
      </c>
      <c r="I180" s="97">
        <v>10.5</v>
      </c>
      <c r="J180" s="92">
        <v>0</v>
      </c>
      <c r="K180" s="47">
        <v>10.5</v>
      </c>
      <c r="L180" s="95" t="s">
        <v>314</v>
      </c>
      <c r="M180" s="44">
        <v>873918</v>
      </c>
    </row>
    <row r="181" spans="1:13" x14ac:dyDescent="0.3">
      <c r="A181" s="92">
        <v>179</v>
      </c>
      <c r="B181" s="92">
        <v>15918</v>
      </c>
      <c r="C181" s="92" t="s">
        <v>30</v>
      </c>
      <c r="D181" s="92" t="s">
        <v>335</v>
      </c>
      <c r="E181" s="92" t="s">
        <v>313</v>
      </c>
      <c r="F181" s="94">
        <v>43383</v>
      </c>
      <c r="G181" s="92" t="s">
        <v>180</v>
      </c>
      <c r="H181" s="92">
        <v>0</v>
      </c>
      <c r="I181" s="97">
        <v>33.6</v>
      </c>
      <c r="J181" s="92">
        <v>0</v>
      </c>
      <c r="K181" s="47">
        <v>33.6</v>
      </c>
      <c r="L181" s="95" t="s">
        <v>318</v>
      </c>
      <c r="M181" s="44">
        <v>873918</v>
      </c>
    </row>
    <row r="182" spans="1:13" x14ac:dyDescent="0.3">
      <c r="A182" s="92">
        <v>180</v>
      </c>
      <c r="B182" s="92">
        <v>15919</v>
      </c>
      <c r="C182" s="92" t="s">
        <v>30</v>
      </c>
      <c r="D182" s="92" t="s">
        <v>337</v>
      </c>
      <c r="E182" s="92" t="s">
        <v>313</v>
      </c>
      <c r="F182" s="94">
        <v>43383</v>
      </c>
      <c r="G182" s="92" t="s">
        <v>180</v>
      </c>
      <c r="H182" s="92">
        <v>0</v>
      </c>
      <c r="I182" s="97">
        <v>17.600000000000001</v>
      </c>
      <c r="J182" s="92">
        <v>0</v>
      </c>
      <c r="K182" s="47">
        <v>17.600000000000001</v>
      </c>
      <c r="L182" s="95" t="s">
        <v>314</v>
      </c>
      <c r="M182" s="44">
        <v>873918</v>
      </c>
    </row>
    <row r="183" spans="1:13" x14ac:dyDescent="0.3">
      <c r="A183" s="92">
        <v>181</v>
      </c>
      <c r="B183" s="92">
        <v>15920</v>
      </c>
      <c r="C183" s="92" t="s">
        <v>30</v>
      </c>
      <c r="D183" s="92" t="s">
        <v>335</v>
      </c>
      <c r="E183" s="92" t="s">
        <v>313</v>
      </c>
      <c r="F183" s="94">
        <v>43452</v>
      </c>
      <c r="G183" s="92" t="s">
        <v>180</v>
      </c>
      <c r="H183" s="92">
        <v>0</v>
      </c>
      <c r="I183" s="97">
        <v>1763</v>
      </c>
      <c r="J183" s="92">
        <v>0</v>
      </c>
      <c r="K183" s="47">
        <v>1763</v>
      </c>
      <c r="L183" s="95" t="s">
        <v>318</v>
      </c>
      <c r="M183" s="44">
        <v>873918</v>
      </c>
    </row>
    <row r="184" spans="1:13" x14ac:dyDescent="0.3">
      <c r="A184" s="92">
        <v>182</v>
      </c>
      <c r="B184" s="92">
        <v>15922</v>
      </c>
      <c r="C184" s="92" t="s">
        <v>30</v>
      </c>
      <c r="D184" s="92" t="s">
        <v>317</v>
      </c>
      <c r="E184" s="92" t="s">
        <v>313</v>
      </c>
      <c r="F184" s="94">
        <v>43612</v>
      </c>
      <c r="G184" s="92" t="s">
        <v>180</v>
      </c>
      <c r="H184" s="92">
        <v>0</v>
      </c>
      <c r="I184" s="97">
        <v>25.6</v>
      </c>
      <c r="J184" s="92">
        <v>0</v>
      </c>
      <c r="K184" s="47">
        <v>25.6</v>
      </c>
      <c r="L184" s="95" t="s">
        <v>318</v>
      </c>
      <c r="M184" s="44">
        <v>873918</v>
      </c>
    </row>
    <row r="185" spans="1:13" x14ac:dyDescent="0.3">
      <c r="A185" s="92">
        <v>183</v>
      </c>
      <c r="B185" s="92">
        <v>15923</v>
      </c>
      <c r="C185" s="92" t="s">
        <v>30</v>
      </c>
      <c r="D185" s="92" t="s">
        <v>317</v>
      </c>
      <c r="E185" s="92" t="s">
        <v>313</v>
      </c>
      <c r="F185" s="94">
        <v>43612</v>
      </c>
      <c r="G185" s="92" t="s">
        <v>180</v>
      </c>
      <c r="H185" s="92">
        <v>0</v>
      </c>
      <c r="I185" s="97">
        <v>23.9</v>
      </c>
      <c r="J185" s="92">
        <v>0</v>
      </c>
      <c r="K185" s="47">
        <v>23.9</v>
      </c>
      <c r="L185" s="95" t="s">
        <v>318</v>
      </c>
      <c r="M185" s="44">
        <v>873918</v>
      </c>
    </row>
    <row r="186" spans="1:13" x14ac:dyDescent="0.3">
      <c r="A186" s="92">
        <v>184</v>
      </c>
      <c r="B186" s="92">
        <v>15924</v>
      </c>
      <c r="C186" s="92" t="s">
        <v>30</v>
      </c>
      <c r="D186" s="92" t="s">
        <v>338</v>
      </c>
      <c r="E186" s="92" t="s">
        <v>313</v>
      </c>
      <c r="F186" s="94">
        <v>43691</v>
      </c>
      <c r="G186" s="92" t="s">
        <v>180</v>
      </c>
      <c r="H186" s="92">
        <v>0</v>
      </c>
      <c r="I186" s="97">
        <v>262.39999999999998</v>
      </c>
      <c r="J186" s="92">
        <v>0</v>
      </c>
      <c r="K186" s="47">
        <v>262.39999999999998</v>
      </c>
      <c r="L186" s="95" t="s">
        <v>314</v>
      </c>
      <c r="M186" s="44">
        <v>873918</v>
      </c>
    </row>
    <row r="187" spans="1:13" x14ac:dyDescent="0.3">
      <c r="A187" s="92">
        <v>185</v>
      </c>
      <c r="B187" s="92">
        <v>15925</v>
      </c>
      <c r="C187" s="92" t="s">
        <v>30</v>
      </c>
      <c r="D187" s="92" t="s">
        <v>317</v>
      </c>
      <c r="E187" s="92" t="s">
        <v>313</v>
      </c>
      <c r="F187" s="94">
        <v>43691</v>
      </c>
      <c r="G187" s="92" t="s">
        <v>180</v>
      </c>
      <c r="H187" s="92">
        <v>0</v>
      </c>
      <c r="I187" s="97">
        <v>176</v>
      </c>
      <c r="J187" s="92">
        <v>0</v>
      </c>
      <c r="K187" s="47">
        <v>176</v>
      </c>
      <c r="L187" s="95" t="s">
        <v>318</v>
      </c>
      <c r="M187" s="44">
        <v>873918</v>
      </c>
    </row>
    <row r="188" spans="1:13" x14ac:dyDescent="0.3">
      <c r="I188" s="47">
        <f>SUM(I3:I187)</f>
        <v>595757.20000000019</v>
      </c>
      <c r="J188" s="93"/>
      <c r="K188" s="47">
        <f>SUM(K3:K187)</f>
        <v>595757.20000000019</v>
      </c>
    </row>
    <row r="189" spans="1:13" x14ac:dyDescent="0.3">
      <c r="D189" s="92" t="s">
        <v>343</v>
      </c>
      <c r="I189" s="47">
        <v>524780.19999999995</v>
      </c>
      <c r="K189" s="47">
        <v>524780.19999999995</v>
      </c>
    </row>
    <row r="190" spans="1:13" x14ac:dyDescent="0.3">
      <c r="I190" s="96">
        <f>I188-I189</f>
        <v>70977.000000000233</v>
      </c>
      <c r="J190" s="49"/>
      <c r="K190" s="96">
        <f>K188-K189</f>
        <v>70977.000000000233</v>
      </c>
    </row>
  </sheetData>
  <autoFilter ref="A1:WVT190" xr:uid="{30A125C2-AFD2-4DA3-B61A-980CE1E95186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4F027-80C0-4F09-B1F3-73BD0D445230}">
  <sheetPr>
    <tabColor theme="4" tint="0.39997558519241921"/>
  </sheetPr>
  <dimension ref="A1:K23"/>
  <sheetViews>
    <sheetView workbookViewId="0">
      <selection activeCell="C32" sqref="C32"/>
    </sheetView>
  </sheetViews>
  <sheetFormatPr defaultRowHeight="14.4" x14ac:dyDescent="0.3"/>
  <cols>
    <col min="1" max="1" width="47.88671875" bestFit="1" customWidth="1"/>
    <col min="2" max="3" width="10.33203125" customWidth="1"/>
    <col min="4" max="5" width="8.88671875" customWidth="1"/>
    <col min="6" max="6" width="9.5546875" customWidth="1"/>
    <col min="7" max="7" width="16.33203125" customWidth="1"/>
    <col min="11" max="11" width="13.6640625" bestFit="1" customWidth="1"/>
  </cols>
  <sheetData>
    <row r="1" spans="1:11" x14ac:dyDescent="0.3">
      <c r="A1" s="38" t="s">
        <v>196</v>
      </c>
      <c r="B1" s="39" t="s">
        <v>234</v>
      </c>
      <c r="C1" s="38" t="s">
        <v>199</v>
      </c>
      <c r="D1" s="40" t="s">
        <v>201</v>
      </c>
      <c r="E1" s="38" t="s">
        <v>197</v>
      </c>
      <c r="F1" s="38" t="s">
        <v>344</v>
      </c>
      <c r="G1" s="38" t="s">
        <v>345</v>
      </c>
      <c r="H1" s="106">
        <v>2025</v>
      </c>
      <c r="I1" s="106">
        <v>2026</v>
      </c>
      <c r="J1" s="106">
        <v>2027</v>
      </c>
      <c r="K1" s="102" t="e">
        <f>SUM(#REF!)</f>
        <v>#REF!</v>
      </c>
    </row>
    <row r="2" spans="1:11" x14ac:dyDescent="0.3">
      <c r="A2" s="100" t="s">
        <v>36</v>
      </c>
      <c r="B2" s="45" t="s">
        <v>202</v>
      </c>
      <c r="C2" s="41">
        <v>41</v>
      </c>
      <c r="D2" s="100"/>
      <c r="E2" s="46">
        <v>121001</v>
      </c>
      <c r="F2" s="46" t="s">
        <v>346</v>
      </c>
      <c r="G2" s="46">
        <f>62541*0.5263</f>
        <v>32915.328300000001</v>
      </c>
      <c r="H2" s="46">
        <f>62541*0.5263</f>
        <v>32915.328300000001</v>
      </c>
      <c r="I2" s="46">
        <f>62541*0.5263</f>
        <v>32915.328300000001</v>
      </c>
      <c r="J2" s="46">
        <f>62541*0.5263</f>
        <v>32915.328300000001</v>
      </c>
      <c r="K2" s="103">
        <v>0.52625808573621313</v>
      </c>
    </row>
    <row r="3" spans="1:11" x14ac:dyDescent="0.3">
      <c r="A3" s="100" t="s">
        <v>38</v>
      </c>
      <c r="B3" s="45" t="s">
        <v>203</v>
      </c>
      <c r="C3" s="41">
        <v>41</v>
      </c>
      <c r="D3" s="100"/>
      <c r="E3" s="46">
        <v>121002</v>
      </c>
      <c r="F3" s="46" t="s">
        <v>346</v>
      </c>
      <c r="G3" s="46">
        <f>62541*0.4714</f>
        <v>29481.827399999998</v>
      </c>
      <c r="H3" s="46">
        <f>62541*0.4714</f>
        <v>29481.827399999998</v>
      </c>
      <c r="I3" s="46">
        <f>62541*0.4714</f>
        <v>29481.827399999998</v>
      </c>
      <c r="J3" s="46">
        <f>62541*0.4714</f>
        <v>29481.827399999998</v>
      </c>
      <c r="K3" s="103">
        <v>0.47143953513869091</v>
      </c>
    </row>
    <row r="4" spans="1:11" x14ac:dyDescent="0.3">
      <c r="A4" s="100" t="s">
        <v>227</v>
      </c>
      <c r="B4" s="45" t="s">
        <v>204</v>
      </c>
      <c r="C4" s="41">
        <v>41</v>
      </c>
      <c r="D4" s="100"/>
      <c r="E4" s="46">
        <v>121003</v>
      </c>
      <c r="F4" s="46" t="s">
        <v>346</v>
      </c>
      <c r="G4" s="46">
        <f>62541*0.0023</f>
        <v>143.8443</v>
      </c>
      <c r="H4" s="46">
        <f>62541*0.0023</f>
        <v>143.8443</v>
      </c>
      <c r="I4" s="46">
        <f>62541*0.0023</f>
        <v>143.8443</v>
      </c>
      <c r="J4" s="46">
        <f>62541*0.0023</f>
        <v>143.8443</v>
      </c>
      <c r="K4" s="103">
        <v>2.3023791250959325E-3</v>
      </c>
    </row>
    <row r="5" spans="1:11" x14ac:dyDescent="0.3">
      <c r="A5" s="100" t="s">
        <v>41</v>
      </c>
      <c r="B5" s="45" t="s">
        <v>205</v>
      </c>
      <c r="C5" s="41">
        <v>41</v>
      </c>
      <c r="D5" s="100"/>
      <c r="E5" s="46">
        <v>133001</v>
      </c>
      <c r="F5" s="46" t="s">
        <v>346</v>
      </c>
      <c r="G5" s="46">
        <v>1468.29</v>
      </c>
      <c r="H5" s="46">
        <v>1500</v>
      </c>
      <c r="I5" s="46">
        <v>1500</v>
      </c>
      <c r="J5" s="46">
        <v>1500</v>
      </c>
    </row>
    <row r="6" spans="1:11" x14ac:dyDescent="0.3">
      <c r="A6" s="100" t="s">
        <v>43</v>
      </c>
      <c r="B6" s="45" t="s">
        <v>206</v>
      </c>
      <c r="C6" s="41">
        <v>41</v>
      </c>
      <c r="D6" s="100"/>
      <c r="E6" s="46">
        <v>133006</v>
      </c>
      <c r="F6" s="46" t="s">
        <v>346</v>
      </c>
      <c r="G6" s="46">
        <v>0</v>
      </c>
      <c r="H6" s="46">
        <v>50</v>
      </c>
      <c r="I6" s="46">
        <v>50</v>
      </c>
      <c r="J6" s="46">
        <v>50</v>
      </c>
      <c r="K6" t="s">
        <v>347</v>
      </c>
    </row>
    <row r="7" spans="1:11" x14ac:dyDescent="0.3">
      <c r="A7" s="100" t="s">
        <v>45</v>
      </c>
      <c r="B7" s="45" t="s">
        <v>207</v>
      </c>
      <c r="C7" s="41">
        <v>41</v>
      </c>
      <c r="D7" s="100"/>
      <c r="E7" s="46">
        <v>133012</v>
      </c>
      <c r="F7" s="46" t="s">
        <v>346</v>
      </c>
      <c r="G7" s="46">
        <v>0</v>
      </c>
      <c r="H7" s="46">
        <v>50</v>
      </c>
      <c r="I7" s="46">
        <v>50</v>
      </c>
      <c r="J7" s="46">
        <v>50</v>
      </c>
      <c r="K7" t="s">
        <v>347</v>
      </c>
    </row>
    <row r="8" spans="1:11" x14ac:dyDescent="0.3">
      <c r="A8" s="100" t="s">
        <v>228</v>
      </c>
      <c r="B8" s="45" t="s">
        <v>208</v>
      </c>
      <c r="C8" s="41">
        <v>41</v>
      </c>
      <c r="D8" s="100"/>
      <c r="E8" s="46">
        <v>133013</v>
      </c>
      <c r="F8" s="46" t="s">
        <v>346</v>
      </c>
      <c r="G8" s="46">
        <v>31432.400000000001</v>
      </c>
      <c r="H8" s="46">
        <v>32000</v>
      </c>
      <c r="I8" s="46">
        <v>32000</v>
      </c>
      <c r="J8" s="46">
        <v>32000</v>
      </c>
    </row>
    <row r="9" spans="1:11" x14ac:dyDescent="0.3">
      <c r="A9" s="100" t="s">
        <v>49</v>
      </c>
      <c r="B9" s="45" t="s">
        <v>209</v>
      </c>
      <c r="C9" s="41">
        <v>41</v>
      </c>
      <c r="D9" s="100"/>
      <c r="E9" s="46">
        <v>133014</v>
      </c>
      <c r="F9" s="46"/>
      <c r="G9" s="46">
        <v>0</v>
      </c>
      <c r="H9" s="46">
        <v>4946.09</v>
      </c>
      <c r="I9" s="46">
        <v>4946.09</v>
      </c>
      <c r="J9" s="46">
        <v>4946.09</v>
      </c>
      <c r="K9" t="s">
        <v>347</v>
      </c>
    </row>
    <row r="10" spans="1:11" x14ac:dyDescent="0.3">
      <c r="A10" s="100" t="s">
        <v>56</v>
      </c>
      <c r="B10" s="45" t="s">
        <v>210</v>
      </c>
      <c r="C10" s="41">
        <v>41</v>
      </c>
      <c r="D10" s="100"/>
      <c r="E10" s="46">
        <v>212002</v>
      </c>
      <c r="F10" s="46"/>
      <c r="G10" s="46">
        <v>0</v>
      </c>
      <c r="H10" s="46">
        <v>50</v>
      </c>
      <c r="I10" s="46">
        <v>50</v>
      </c>
      <c r="J10" s="46">
        <v>50</v>
      </c>
      <c r="K10" t="s">
        <v>347</v>
      </c>
    </row>
    <row r="11" spans="1:11" x14ac:dyDescent="0.3">
      <c r="A11" s="100" t="s">
        <v>229</v>
      </c>
      <c r="B11" s="45" t="s">
        <v>211</v>
      </c>
      <c r="C11" s="41">
        <v>41</v>
      </c>
      <c r="D11" s="100"/>
      <c r="E11" s="46">
        <v>212003</v>
      </c>
      <c r="F11" s="46"/>
      <c r="G11" s="46">
        <v>0</v>
      </c>
      <c r="H11" s="46">
        <v>100</v>
      </c>
      <c r="I11" s="46">
        <v>100</v>
      </c>
      <c r="J11" s="46">
        <v>100</v>
      </c>
      <c r="K11" t="s">
        <v>347</v>
      </c>
    </row>
    <row r="12" spans="1:11" x14ac:dyDescent="0.3">
      <c r="A12" s="100" t="s">
        <v>165</v>
      </c>
      <c r="B12" s="45" t="s">
        <v>212</v>
      </c>
      <c r="C12" s="41">
        <v>41</v>
      </c>
      <c r="D12" s="100"/>
      <c r="E12" s="46">
        <v>221002</v>
      </c>
      <c r="F12" s="46"/>
      <c r="G12" s="46">
        <v>0</v>
      </c>
      <c r="H12" s="46">
        <v>0</v>
      </c>
      <c r="I12" s="46">
        <v>0</v>
      </c>
      <c r="J12" s="46">
        <v>0</v>
      </c>
      <c r="K12" t="s">
        <v>348</v>
      </c>
    </row>
    <row r="13" spans="1:11" x14ac:dyDescent="0.3">
      <c r="A13" s="101" t="s">
        <v>61</v>
      </c>
      <c r="B13" s="48" t="s">
        <v>213</v>
      </c>
      <c r="C13" s="41">
        <v>41</v>
      </c>
      <c r="D13" s="100"/>
      <c r="E13" s="46">
        <v>221004</v>
      </c>
      <c r="F13" s="46"/>
      <c r="G13" s="46">
        <v>0</v>
      </c>
      <c r="H13" s="46">
        <v>0</v>
      </c>
      <c r="I13" s="46">
        <v>0</v>
      </c>
      <c r="J13" s="46">
        <v>0</v>
      </c>
      <c r="K13" t="s">
        <v>348</v>
      </c>
    </row>
    <row r="14" spans="1:11" x14ac:dyDescent="0.3">
      <c r="A14" s="100" t="s">
        <v>230</v>
      </c>
      <c r="B14" s="45" t="s">
        <v>214</v>
      </c>
      <c r="C14" s="41">
        <v>41</v>
      </c>
      <c r="D14" s="100"/>
      <c r="E14" s="46">
        <v>222003</v>
      </c>
      <c r="F14" s="46"/>
      <c r="G14" s="46">
        <v>0</v>
      </c>
      <c r="H14" s="46">
        <v>0</v>
      </c>
      <c r="I14" s="46">
        <v>0</v>
      </c>
      <c r="J14" s="46">
        <v>0</v>
      </c>
      <c r="K14" t="s">
        <v>348</v>
      </c>
    </row>
    <row r="15" spans="1:11" x14ac:dyDescent="0.3">
      <c r="A15" s="100" t="s">
        <v>231</v>
      </c>
      <c r="B15" s="45" t="s">
        <v>215</v>
      </c>
      <c r="C15" s="41">
        <v>41</v>
      </c>
      <c r="D15" s="100"/>
      <c r="E15" s="46">
        <v>223001</v>
      </c>
      <c r="F15" s="46"/>
      <c r="G15" s="46">
        <v>0</v>
      </c>
      <c r="H15" s="46">
        <v>0</v>
      </c>
      <c r="I15" s="46">
        <v>0</v>
      </c>
      <c r="J15" s="46">
        <v>0</v>
      </c>
      <c r="K15" t="s">
        <v>348</v>
      </c>
    </row>
    <row r="16" spans="1:11" x14ac:dyDescent="0.3">
      <c r="A16" s="100" t="s">
        <v>235</v>
      </c>
      <c r="B16" s="45" t="s">
        <v>219</v>
      </c>
      <c r="C16" s="41">
        <v>41</v>
      </c>
      <c r="D16" s="100"/>
      <c r="E16" s="46">
        <v>223004</v>
      </c>
      <c r="F16" s="46"/>
      <c r="G16" s="46">
        <v>0</v>
      </c>
      <c r="H16" s="46">
        <v>0</v>
      </c>
      <c r="I16" s="46">
        <v>0</v>
      </c>
      <c r="J16" s="46">
        <v>0</v>
      </c>
      <c r="K16" t="s">
        <v>348</v>
      </c>
    </row>
    <row r="17" spans="1:11" x14ac:dyDescent="0.3">
      <c r="A17" s="100" t="s">
        <v>73</v>
      </c>
      <c r="B17" s="45" t="s">
        <v>220</v>
      </c>
      <c r="C17" s="41">
        <v>41</v>
      </c>
      <c r="D17" s="100"/>
      <c r="E17" s="46">
        <v>229005</v>
      </c>
      <c r="F17" s="46"/>
      <c r="G17" s="46">
        <v>0</v>
      </c>
      <c r="H17" s="46">
        <v>0</v>
      </c>
      <c r="I17" s="46">
        <v>0</v>
      </c>
      <c r="J17" s="46">
        <v>0</v>
      </c>
      <c r="K17" t="s">
        <v>348</v>
      </c>
    </row>
    <row r="18" spans="1:11" x14ac:dyDescent="0.3">
      <c r="A18" s="101" t="s">
        <v>78</v>
      </c>
      <c r="B18" s="45" t="s">
        <v>221</v>
      </c>
      <c r="C18" s="41">
        <v>41</v>
      </c>
      <c r="D18" s="100"/>
      <c r="E18" s="46">
        <v>242000</v>
      </c>
      <c r="F18" s="46"/>
      <c r="G18" s="46">
        <v>0</v>
      </c>
      <c r="H18" s="46">
        <v>0</v>
      </c>
      <c r="I18" s="46">
        <v>0</v>
      </c>
      <c r="J18" s="46">
        <v>0</v>
      </c>
      <c r="K18" t="s">
        <v>348</v>
      </c>
    </row>
    <row r="19" spans="1:11" x14ac:dyDescent="0.3">
      <c r="A19" s="100" t="s">
        <v>236</v>
      </c>
      <c r="B19" s="45" t="s">
        <v>222</v>
      </c>
      <c r="C19" s="41">
        <v>41</v>
      </c>
      <c r="D19" s="100"/>
      <c r="E19" s="46">
        <v>292008</v>
      </c>
      <c r="F19" s="46" t="s">
        <v>346</v>
      </c>
      <c r="G19" s="46">
        <v>0</v>
      </c>
      <c r="H19" s="46">
        <v>0</v>
      </c>
      <c r="I19" s="46">
        <v>0</v>
      </c>
      <c r="J19" s="46">
        <v>0</v>
      </c>
    </row>
    <row r="20" spans="1:11" x14ac:dyDescent="0.3">
      <c r="A20" s="100" t="s">
        <v>82</v>
      </c>
      <c r="B20" s="45" t="s">
        <v>223</v>
      </c>
      <c r="C20" s="41">
        <v>41</v>
      </c>
      <c r="D20" s="100"/>
      <c r="E20" s="46">
        <v>292012</v>
      </c>
      <c r="F20" s="46"/>
      <c r="G20" s="46">
        <v>0</v>
      </c>
      <c r="H20" s="46">
        <v>0</v>
      </c>
      <c r="I20" s="46">
        <v>0</v>
      </c>
      <c r="J20" s="46">
        <v>0</v>
      </c>
      <c r="K20" t="s">
        <v>348</v>
      </c>
    </row>
    <row r="21" spans="1:11" x14ac:dyDescent="0.3">
      <c r="A21" s="100" t="s">
        <v>237</v>
      </c>
      <c r="B21" s="45" t="s">
        <v>224</v>
      </c>
      <c r="C21" s="41">
        <v>41</v>
      </c>
      <c r="D21" s="100"/>
      <c r="E21" s="46">
        <v>292017</v>
      </c>
      <c r="F21" s="46"/>
      <c r="G21" s="46">
        <v>0</v>
      </c>
      <c r="H21" s="46">
        <v>0</v>
      </c>
      <c r="I21" s="46">
        <v>0</v>
      </c>
      <c r="J21" s="46">
        <v>0</v>
      </c>
      <c r="K21" t="s">
        <v>348</v>
      </c>
    </row>
    <row r="22" spans="1:11" x14ac:dyDescent="0.3">
      <c r="A22" s="100" t="s">
        <v>238</v>
      </c>
      <c r="B22" s="45" t="s">
        <v>225</v>
      </c>
      <c r="C22" s="41">
        <v>41</v>
      </c>
      <c r="D22" s="100"/>
      <c r="E22" s="46">
        <v>292019</v>
      </c>
      <c r="F22" s="46"/>
      <c r="G22" s="46">
        <v>0</v>
      </c>
      <c r="H22" s="46">
        <v>0</v>
      </c>
      <c r="I22" s="46">
        <v>0</v>
      </c>
      <c r="J22" s="46">
        <v>0</v>
      </c>
      <c r="K22" t="s">
        <v>348</v>
      </c>
    </row>
    <row r="23" spans="1:11" x14ac:dyDescent="0.3">
      <c r="A23" s="100" t="s">
        <v>239</v>
      </c>
      <c r="B23" s="45" t="s">
        <v>226</v>
      </c>
      <c r="C23" s="41">
        <v>41</v>
      </c>
      <c r="D23" s="100"/>
      <c r="E23" s="46">
        <v>292027</v>
      </c>
      <c r="F23" s="46"/>
      <c r="G23" s="46">
        <v>0</v>
      </c>
      <c r="H23" s="46">
        <v>0</v>
      </c>
      <c r="I23" s="46">
        <v>0</v>
      </c>
      <c r="J23" s="46">
        <v>0</v>
      </c>
      <c r="K23" t="s">
        <v>348</v>
      </c>
    </row>
  </sheetData>
  <autoFilter ref="A1:M23" xr:uid="{DB84F027-80C0-4F09-B1F3-73BD0D44523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29C14-C019-4E2B-A007-BC04B6D4C891}">
  <dimension ref="A1:AA80"/>
  <sheetViews>
    <sheetView workbookViewId="0"/>
  </sheetViews>
  <sheetFormatPr defaultColWidth="8.88671875" defaultRowHeight="14.4" x14ac:dyDescent="0.3"/>
  <cols>
    <col min="1" max="1" width="8.88671875" style="3"/>
    <col min="2" max="2" width="13" style="3" customWidth="1"/>
    <col min="3" max="3" width="8.88671875" style="3"/>
    <col min="4" max="4" width="90.33203125" style="3" customWidth="1"/>
    <col min="5" max="5" width="8.88671875" style="3" customWidth="1"/>
    <col min="6" max="6" width="8.44140625" style="3" customWidth="1"/>
    <col min="7" max="7" width="8.88671875" style="3"/>
    <col min="8" max="8" width="61.5546875" style="3" customWidth="1"/>
    <col min="9" max="9" width="8.88671875" style="3"/>
    <col min="10" max="10" width="49.109375" style="3" customWidth="1"/>
    <col min="11" max="11" width="8.33203125" style="3" bestFit="1" customWidth="1"/>
    <col min="12" max="12" width="37.44140625" style="3" bestFit="1" customWidth="1"/>
    <col min="13" max="13" width="11.33203125" style="3" customWidth="1"/>
    <col min="14" max="15" width="11.33203125" style="3" hidden="1" customWidth="1"/>
    <col min="16" max="16" width="11.33203125" style="3" customWidth="1"/>
    <col min="17" max="17" width="11.33203125" style="3" hidden="1" customWidth="1"/>
    <col min="18" max="18" width="11.33203125" style="5" bestFit="1" customWidth="1"/>
    <col min="19" max="20" width="11.33203125" style="3" customWidth="1"/>
    <col min="21" max="21" width="12.6640625" style="3" customWidth="1"/>
    <col min="22" max="24" width="11.33203125" style="3" bestFit="1" customWidth="1"/>
    <col min="25" max="25" width="7.88671875" style="3" hidden="1" customWidth="1"/>
    <col min="26" max="27" width="13.33203125" style="3" hidden="1" customWidth="1"/>
    <col min="28" max="16384" width="8.88671875" style="3"/>
  </cols>
  <sheetData>
    <row r="1" spans="1:27" ht="43.2" x14ac:dyDescent="0.3">
      <c r="A1" s="2" t="s">
        <v>137</v>
      </c>
      <c r="B1" s="9" t="s">
        <v>119</v>
      </c>
      <c r="C1" s="2" t="s">
        <v>136</v>
      </c>
      <c r="D1" s="2" t="s">
        <v>123</v>
      </c>
      <c r="E1" s="2" t="s">
        <v>11</v>
      </c>
      <c r="F1" s="2" t="s">
        <v>12</v>
      </c>
      <c r="G1" s="2" t="s">
        <v>13</v>
      </c>
      <c r="H1" s="2" t="s">
        <v>135</v>
      </c>
      <c r="I1" s="2" t="s">
        <v>14</v>
      </c>
      <c r="J1" s="2" t="s">
        <v>188</v>
      </c>
      <c r="K1" s="2" t="s">
        <v>15</v>
      </c>
      <c r="L1" s="28" t="s">
        <v>16</v>
      </c>
      <c r="M1" s="34" t="s">
        <v>17</v>
      </c>
      <c r="N1" s="2" t="s">
        <v>18</v>
      </c>
      <c r="O1" s="2" t="s">
        <v>19</v>
      </c>
      <c r="P1" s="34" t="s">
        <v>20</v>
      </c>
      <c r="Q1" s="2" t="s">
        <v>21</v>
      </c>
      <c r="R1" s="35" t="s">
        <v>22</v>
      </c>
      <c r="S1" s="9" t="s">
        <v>23</v>
      </c>
      <c r="T1" s="9" t="s">
        <v>24</v>
      </c>
      <c r="U1" s="23" t="s">
        <v>10</v>
      </c>
      <c r="V1" s="29" t="s">
        <v>25</v>
      </c>
      <c r="W1" s="29" t="s">
        <v>26</v>
      </c>
      <c r="X1" s="29" t="s">
        <v>27</v>
      </c>
      <c r="Y1" s="31" t="s">
        <v>197</v>
      </c>
      <c r="Z1" s="31" t="s">
        <v>200</v>
      </c>
    </row>
    <row r="2" spans="1:27" x14ac:dyDescent="0.3">
      <c r="A2" s="1" t="s">
        <v>28</v>
      </c>
      <c r="B2" s="7" t="s">
        <v>2</v>
      </c>
      <c r="C2" s="1" t="s">
        <v>29</v>
      </c>
      <c r="D2" s="7" t="s">
        <v>124</v>
      </c>
      <c r="E2" s="1" t="s">
        <v>30</v>
      </c>
      <c r="F2" s="1" t="s">
        <v>30</v>
      </c>
      <c r="G2" s="1" t="s">
        <v>31</v>
      </c>
      <c r="H2" s="1" t="s">
        <v>147</v>
      </c>
      <c r="I2" s="1" t="s">
        <v>32</v>
      </c>
      <c r="J2" s="1" t="s">
        <v>146</v>
      </c>
      <c r="K2" s="1"/>
      <c r="L2" s="1" t="s">
        <v>33</v>
      </c>
      <c r="M2" s="16">
        <v>355713.06</v>
      </c>
      <c r="N2" s="4">
        <v>371627</v>
      </c>
      <c r="O2" s="32">
        <v>371627</v>
      </c>
      <c r="P2" s="16">
        <v>364312.86</v>
      </c>
      <c r="Q2" s="4">
        <v>371627</v>
      </c>
      <c r="R2" s="21">
        <v>390178</v>
      </c>
      <c r="S2" s="16">
        <v>402816</v>
      </c>
      <c r="T2" s="16">
        <v>443104</v>
      </c>
      <c r="V2" s="4">
        <v>402816</v>
      </c>
      <c r="W2" s="4">
        <v>443104</v>
      </c>
      <c r="X2" s="4">
        <v>443104</v>
      </c>
      <c r="Y2" s="3" t="str">
        <f t="shared" ref="Y2:Y33" si="0">CONCATENATE(G2," ",I2)</f>
        <v>111 003</v>
      </c>
      <c r="Z2" s="3" t="str">
        <f t="shared" ref="Z2:Z33" si="1">CONCATENATE(C2,"_",Y2)</f>
        <v>41_111 003</v>
      </c>
      <c r="AA2" s="3" t="e">
        <f>VLOOKUP(Z2,#REF!,1,0)</f>
        <v>#REF!</v>
      </c>
    </row>
    <row r="3" spans="1:27" x14ac:dyDescent="0.3">
      <c r="A3" s="1" t="s">
        <v>28</v>
      </c>
      <c r="B3" s="7" t="s">
        <v>2</v>
      </c>
      <c r="C3" s="1" t="s">
        <v>29</v>
      </c>
      <c r="D3" s="7" t="s">
        <v>124</v>
      </c>
      <c r="E3" s="1" t="s">
        <v>30</v>
      </c>
      <c r="F3" s="1" t="s">
        <v>30</v>
      </c>
      <c r="G3" s="1" t="s">
        <v>34</v>
      </c>
      <c r="H3" s="1" t="s">
        <v>148</v>
      </c>
      <c r="I3" s="1" t="s">
        <v>35</v>
      </c>
      <c r="J3" s="1" t="s">
        <v>149</v>
      </c>
      <c r="K3" s="1"/>
      <c r="L3" s="1" t="s">
        <v>36</v>
      </c>
      <c r="M3" s="16">
        <v>32306.97</v>
      </c>
      <c r="N3" s="4">
        <v>48000</v>
      </c>
      <c r="O3" s="32">
        <v>48000</v>
      </c>
      <c r="P3" s="16">
        <v>28329.21</v>
      </c>
      <c r="Q3" s="4">
        <v>48000</v>
      </c>
      <c r="R3" s="21">
        <v>48000</v>
      </c>
      <c r="S3" s="16">
        <v>48000</v>
      </c>
      <c r="T3" s="16">
        <v>48000</v>
      </c>
      <c r="V3" s="4">
        <v>48000</v>
      </c>
      <c r="W3" s="4">
        <v>48000</v>
      </c>
      <c r="X3" s="4">
        <v>48000</v>
      </c>
      <c r="Y3" s="3" t="str">
        <f t="shared" si="0"/>
        <v>121 001</v>
      </c>
      <c r="Z3" s="3" t="str">
        <f t="shared" si="1"/>
        <v>41_121 001</v>
      </c>
      <c r="AA3" s="3" t="e">
        <f>VLOOKUP(Z3,#REF!,1,0)</f>
        <v>#REF!</v>
      </c>
    </row>
    <row r="4" spans="1:27" x14ac:dyDescent="0.3">
      <c r="A4" s="1" t="s">
        <v>28</v>
      </c>
      <c r="B4" s="7" t="s">
        <v>2</v>
      </c>
      <c r="C4" s="1" t="s">
        <v>29</v>
      </c>
      <c r="D4" s="7" t="s">
        <v>124</v>
      </c>
      <c r="E4" s="1" t="s">
        <v>30</v>
      </c>
      <c r="F4" s="1" t="s">
        <v>30</v>
      </c>
      <c r="G4" s="1" t="s">
        <v>34</v>
      </c>
      <c r="H4" s="1" t="s">
        <v>148</v>
      </c>
      <c r="I4" s="1" t="s">
        <v>37</v>
      </c>
      <c r="J4" s="1" t="s">
        <v>150</v>
      </c>
      <c r="K4" s="1"/>
      <c r="L4" s="1" t="s">
        <v>38</v>
      </c>
      <c r="M4" s="16">
        <v>38329.15</v>
      </c>
      <c r="N4" s="4">
        <v>43000</v>
      </c>
      <c r="O4" s="32">
        <v>43000</v>
      </c>
      <c r="P4" s="16">
        <v>28605.83</v>
      </c>
      <c r="Q4" s="4">
        <v>43000</v>
      </c>
      <c r="R4" s="21">
        <v>43000</v>
      </c>
      <c r="S4" s="16">
        <v>43000</v>
      </c>
      <c r="T4" s="16">
        <v>43000</v>
      </c>
      <c r="V4" s="4">
        <v>43000</v>
      </c>
      <c r="W4" s="4">
        <v>43000</v>
      </c>
      <c r="X4" s="4">
        <v>43000</v>
      </c>
      <c r="Y4" s="3" t="str">
        <f t="shared" si="0"/>
        <v>121 002</v>
      </c>
      <c r="Z4" s="3" t="str">
        <f t="shared" si="1"/>
        <v>41_121 002</v>
      </c>
      <c r="AA4" s="3" t="e">
        <f>VLOOKUP(Z4,#REF!,1,0)</f>
        <v>#REF!</v>
      </c>
    </row>
    <row r="5" spans="1:27" x14ac:dyDescent="0.3">
      <c r="A5" s="1" t="s">
        <v>28</v>
      </c>
      <c r="B5" s="7" t="s">
        <v>2</v>
      </c>
      <c r="C5" s="1" t="s">
        <v>29</v>
      </c>
      <c r="D5" s="7" t="s">
        <v>124</v>
      </c>
      <c r="E5" s="1" t="s">
        <v>30</v>
      </c>
      <c r="F5" s="1" t="s">
        <v>30</v>
      </c>
      <c r="G5" s="1" t="s">
        <v>34</v>
      </c>
      <c r="H5" s="1" t="s">
        <v>148</v>
      </c>
      <c r="I5" s="1" t="s">
        <v>32</v>
      </c>
      <c r="J5" s="1" t="s">
        <v>151</v>
      </c>
      <c r="K5" s="1"/>
      <c r="L5" s="1" t="s">
        <v>39</v>
      </c>
      <c r="M5" s="16">
        <v>201.47</v>
      </c>
      <c r="N5" s="4">
        <v>200</v>
      </c>
      <c r="O5" s="32">
        <v>200</v>
      </c>
      <c r="P5" s="16">
        <v>210.84</v>
      </c>
      <c r="Q5" s="4">
        <v>200</v>
      </c>
      <c r="R5" s="21">
        <v>210</v>
      </c>
      <c r="S5" s="16">
        <v>210</v>
      </c>
      <c r="T5" s="16">
        <v>210</v>
      </c>
      <c r="V5" s="4">
        <v>210</v>
      </c>
      <c r="W5" s="4">
        <v>210</v>
      </c>
      <c r="X5" s="4">
        <v>210</v>
      </c>
      <c r="Y5" s="3" t="str">
        <f t="shared" si="0"/>
        <v>121 003</v>
      </c>
      <c r="Z5" s="3" t="str">
        <f t="shared" si="1"/>
        <v>41_121 003</v>
      </c>
      <c r="AA5" s="3" t="e">
        <f>VLOOKUP(Z5,#REF!,1,0)</f>
        <v>#REF!</v>
      </c>
    </row>
    <row r="6" spans="1:27" x14ac:dyDescent="0.3">
      <c r="A6" s="1" t="s">
        <v>28</v>
      </c>
      <c r="B6" s="7" t="s">
        <v>2</v>
      </c>
      <c r="C6" s="1" t="s">
        <v>29</v>
      </c>
      <c r="D6" s="7" t="s">
        <v>124</v>
      </c>
      <c r="E6" s="1" t="s">
        <v>30</v>
      </c>
      <c r="F6" s="1" t="s">
        <v>30</v>
      </c>
      <c r="G6" s="1" t="s">
        <v>40</v>
      </c>
      <c r="H6" s="1" t="s">
        <v>152</v>
      </c>
      <c r="I6" s="1" t="s">
        <v>35</v>
      </c>
      <c r="J6" s="1" t="s">
        <v>153</v>
      </c>
      <c r="K6" s="1"/>
      <c r="L6" s="1" t="s">
        <v>41</v>
      </c>
      <c r="M6" s="16">
        <v>1472.89</v>
      </c>
      <c r="N6" s="4">
        <v>1600</v>
      </c>
      <c r="O6" s="32">
        <v>1600</v>
      </c>
      <c r="P6" s="16">
        <v>1441.66</v>
      </c>
      <c r="Q6" s="4">
        <v>1600</v>
      </c>
      <c r="R6" s="21">
        <v>1600</v>
      </c>
      <c r="S6" s="16">
        <v>1600</v>
      </c>
      <c r="T6" s="16">
        <v>1600</v>
      </c>
      <c r="V6" s="4">
        <v>1600</v>
      </c>
      <c r="W6" s="4">
        <v>1600</v>
      </c>
      <c r="X6" s="4">
        <v>1600</v>
      </c>
      <c r="Y6" s="3" t="str">
        <f t="shared" si="0"/>
        <v>133 001</v>
      </c>
      <c r="Z6" s="3" t="str">
        <f t="shared" si="1"/>
        <v>41_133 001</v>
      </c>
      <c r="AA6" s="3" t="e">
        <f>VLOOKUP(Z6,#REF!,1,0)</f>
        <v>#REF!</v>
      </c>
    </row>
    <row r="7" spans="1:27" x14ac:dyDescent="0.3">
      <c r="A7" s="1" t="s">
        <v>28</v>
      </c>
      <c r="B7" s="7" t="s">
        <v>2</v>
      </c>
      <c r="C7" s="1" t="s">
        <v>29</v>
      </c>
      <c r="D7" s="7" t="s">
        <v>124</v>
      </c>
      <c r="E7" s="1" t="s">
        <v>30</v>
      </c>
      <c r="F7" s="1" t="s">
        <v>30</v>
      </c>
      <c r="G7" s="1" t="s">
        <v>40</v>
      </c>
      <c r="H7" s="1" t="s">
        <v>152</v>
      </c>
      <c r="I7" s="1" t="s">
        <v>42</v>
      </c>
      <c r="J7" s="1" t="s">
        <v>154</v>
      </c>
      <c r="K7" s="1"/>
      <c r="L7" s="1" t="s">
        <v>43</v>
      </c>
      <c r="M7" s="16">
        <v>0</v>
      </c>
      <c r="N7" s="4">
        <v>50</v>
      </c>
      <c r="O7" s="32">
        <v>50</v>
      </c>
      <c r="P7" s="16">
        <v>0</v>
      </c>
      <c r="Q7" s="4">
        <v>50</v>
      </c>
      <c r="R7" s="21">
        <v>50</v>
      </c>
      <c r="S7" s="16">
        <v>50</v>
      </c>
      <c r="T7" s="16">
        <v>50</v>
      </c>
      <c r="V7" s="4">
        <v>50</v>
      </c>
      <c r="W7" s="4">
        <v>50</v>
      </c>
      <c r="X7" s="4">
        <v>50</v>
      </c>
      <c r="Y7" s="3" t="str">
        <f t="shared" si="0"/>
        <v>133 006</v>
      </c>
      <c r="Z7" s="3" t="str">
        <f t="shared" si="1"/>
        <v>41_133 006</v>
      </c>
      <c r="AA7" s="3" t="e">
        <f>VLOOKUP(Z7,#REF!,1,0)</f>
        <v>#REF!</v>
      </c>
    </row>
    <row r="8" spans="1:27" x14ac:dyDescent="0.3">
      <c r="A8" s="1" t="s">
        <v>28</v>
      </c>
      <c r="B8" s="7" t="s">
        <v>2</v>
      </c>
      <c r="C8" s="1" t="s">
        <v>29</v>
      </c>
      <c r="D8" s="7" t="s">
        <v>124</v>
      </c>
      <c r="E8" s="1" t="s">
        <v>30</v>
      </c>
      <c r="F8" s="1" t="s">
        <v>30</v>
      </c>
      <c r="G8" s="1" t="s">
        <v>40</v>
      </c>
      <c r="H8" s="1" t="s">
        <v>152</v>
      </c>
      <c r="I8" s="1" t="s">
        <v>44</v>
      </c>
      <c r="J8" s="1" t="s">
        <v>155</v>
      </c>
      <c r="K8" s="1"/>
      <c r="L8" s="1" t="s">
        <v>45</v>
      </c>
      <c r="M8" s="16">
        <v>64</v>
      </c>
      <c r="N8" s="4">
        <v>150</v>
      </c>
      <c r="O8" s="32">
        <v>150</v>
      </c>
      <c r="P8" s="16">
        <v>42.2</v>
      </c>
      <c r="Q8" s="4">
        <v>150</v>
      </c>
      <c r="R8" s="21">
        <v>50</v>
      </c>
      <c r="S8" s="16">
        <v>50</v>
      </c>
      <c r="T8" s="16">
        <v>50</v>
      </c>
      <c r="V8" s="4">
        <v>50</v>
      </c>
      <c r="W8" s="4">
        <v>50</v>
      </c>
      <c r="X8" s="4">
        <v>50</v>
      </c>
      <c r="Y8" s="3" t="str">
        <f t="shared" si="0"/>
        <v>133 012</v>
      </c>
      <c r="Z8" s="3" t="str">
        <f t="shared" si="1"/>
        <v>41_133 012</v>
      </c>
      <c r="AA8" s="3" t="e">
        <f>VLOOKUP(Z8,#REF!,1,0)</f>
        <v>#REF!</v>
      </c>
    </row>
    <row r="9" spans="1:27" x14ac:dyDescent="0.3">
      <c r="A9" s="1" t="s">
        <v>28</v>
      </c>
      <c r="B9" s="7" t="s">
        <v>2</v>
      </c>
      <c r="C9" s="1" t="s">
        <v>29</v>
      </c>
      <c r="D9" s="7" t="s">
        <v>124</v>
      </c>
      <c r="E9" s="1" t="s">
        <v>30</v>
      </c>
      <c r="F9" s="1" t="s">
        <v>30</v>
      </c>
      <c r="G9" s="1" t="s">
        <v>40</v>
      </c>
      <c r="H9" s="1" t="s">
        <v>152</v>
      </c>
      <c r="I9" s="1" t="s">
        <v>46</v>
      </c>
      <c r="J9" s="1" t="s">
        <v>157</v>
      </c>
      <c r="K9" s="1"/>
      <c r="L9" s="1" t="s">
        <v>47</v>
      </c>
      <c r="M9" s="16">
        <v>23158.69</v>
      </c>
      <c r="N9" s="4">
        <v>30910</v>
      </c>
      <c r="O9" s="32">
        <v>30910</v>
      </c>
      <c r="P9" s="16">
        <v>30634.97</v>
      </c>
      <c r="Q9" s="4">
        <v>30910</v>
      </c>
      <c r="R9" s="21">
        <v>30650</v>
      </c>
      <c r="S9" s="16">
        <v>30650</v>
      </c>
      <c r="T9" s="16">
        <v>30650</v>
      </c>
      <c r="V9" s="4">
        <v>30650</v>
      </c>
      <c r="W9" s="4">
        <v>30650</v>
      </c>
      <c r="X9" s="4">
        <v>30650</v>
      </c>
      <c r="Y9" s="3" t="str">
        <f t="shared" si="0"/>
        <v>133 013</v>
      </c>
      <c r="Z9" s="3" t="str">
        <f t="shared" si="1"/>
        <v>41_133 013</v>
      </c>
      <c r="AA9" s="3" t="e">
        <f>VLOOKUP(Z9,#REF!,1,0)</f>
        <v>#REF!</v>
      </c>
    </row>
    <row r="10" spans="1:27" x14ac:dyDescent="0.3">
      <c r="A10" s="1" t="s">
        <v>28</v>
      </c>
      <c r="B10" s="7" t="s">
        <v>2</v>
      </c>
      <c r="C10" s="1" t="s">
        <v>29</v>
      </c>
      <c r="D10" s="7" t="s">
        <v>124</v>
      </c>
      <c r="E10" s="1" t="s">
        <v>30</v>
      </c>
      <c r="F10" s="1" t="s">
        <v>30</v>
      </c>
      <c r="G10" s="1" t="s">
        <v>40</v>
      </c>
      <c r="H10" s="1" t="s">
        <v>152</v>
      </c>
      <c r="I10" s="1" t="s">
        <v>48</v>
      </c>
      <c r="J10" s="1" t="s">
        <v>156</v>
      </c>
      <c r="K10" s="1"/>
      <c r="L10" s="1" t="s">
        <v>49</v>
      </c>
      <c r="M10" s="16">
        <v>4946.09</v>
      </c>
      <c r="N10" s="4">
        <v>4900</v>
      </c>
      <c r="O10" s="32">
        <v>4900</v>
      </c>
      <c r="P10" s="16">
        <v>4946.09</v>
      </c>
      <c r="Q10" s="4">
        <v>4900</v>
      </c>
      <c r="R10" s="21">
        <v>4946.09</v>
      </c>
      <c r="S10" s="16">
        <v>4946.09</v>
      </c>
      <c r="T10" s="16">
        <v>4946.09</v>
      </c>
      <c r="V10" s="4">
        <v>4946.09</v>
      </c>
      <c r="W10" s="4">
        <v>4946.09</v>
      </c>
      <c r="X10" s="4">
        <v>4946.09</v>
      </c>
      <c r="Y10" s="3" t="str">
        <f t="shared" si="0"/>
        <v>133 014</v>
      </c>
      <c r="Z10" s="3" t="str">
        <f t="shared" si="1"/>
        <v>41_133 014</v>
      </c>
      <c r="AA10" s="3" t="e">
        <f>VLOOKUP(Z10,#REF!,1,0)</f>
        <v>#REF!</v>
      </c>
    </row>
    <row r="11" spans="1:27" x14ac:dyDescent="0.3">
      <c r="A11" s="1" t="s">
        <v>28</v>
      </c>
      <c r="B11" s="7" t="s">
        <v>2</v>
      </c>
      <c r="C11" s="1" t="s">
        <v>50</v>
      </c>
      <c r="D11" s="7" t="s">
        <v>126</v>
      </c>
      <c r="E11" s="1" t="s">
        <v>30</v>
      </c>
      <c r="F11" s="1" t="s">
        <v>30</v>
      </c>
      <c r="G11" s="1" t="s">
        <v>40</v>
      </c>
      <c r="H11" s="1" t="s">
        <v>152</v>
      </c>
      <c r="I11" s="1" t="s">
        <v>51</v>
      </c>
      <c r="J11" s="1" t="s">
        <v>158</v>
      </c>
      <c r="K11" s="1"/>
      <c r="L11" s="1" t="s">
        <v>52</v>
      </c>
      <c r="M11" s="16">
        <v>29121</v>
      </c>
      <c r="N11" s="4">
        <v>18000</v>
      </c>
      <c r="O11" s="32">
        <v>18000</v>
      </c>
      <c r="P11" s="16">
        <v>6622.85</v>
      </c>
      <c r="Q11" s="4">
        <v>18000</v>
      </c>
      <c r="R11" s="21">
        <v>5000</v>
      </c>
      <c r="S11" s="16">
        <v>0</v>
      </c>
      <c r="T11" s="16">
        <v>0</v>
      </c>
      <c r="V11" s="4">
        <v>0</v>
      </c>
      <c r="W11" s="4">
        <v>0</v>
      </c>
      <c r="X11" s="4">
        <v>0</v>
      </c>
      <c r="Y11" s="3" t="str">
        <f t="shared" si="0"/>
        <v>133 015</v>
      </c>
      <c r="Z11" s="3" t="str">
        <f t="shared" si="1"/>
        <v>71_133 015</v>
      </c>
      <c r="AA11" s="3" t="e">
        <f>VLOOKUP(Z11,#REF!,1,0)</f>
        <v>#REF!</v>
      </c>
    </row>
    <row r="12" spans="1:27" x14ac:dyDescent="0.3">
      <c r="A12" s="1" t="s">
        <v>28</v>
      </c>
      <c r="B12" s="7" t="s">
        <v>2</v>
      </c>
      <c r="C12" s="1" t="s">
        <v>31</v>
      </c>
      <c r="D12" s="7" t="s">
        <v>129</v>
      </c>
      <c r="E12" s="1" t="s">
        <v>30</v>
      </c>
      <c r="F12" s="1" t="s">
        <v>30</v>
      </c>
      <c r="G12" s="1" t="s">
        <v>53</v>
      </c>
      <c r="H12" s="1" t="s">
        <v>159</v>
      </c>
      <c r="I12" s="1" t="s">
        <v>35</v>
      </c>
      <c r="J12" s="1" t="s">
        <v>160</v>
      </c>
      <c r="K12" s="1"/>
      <c r="L12" s="1" t="s">
        <v>54</v>
      </c>
      <c r="M12" s="16" t="s">
        <v>30</v>
      </c>
      <c r="N12" s="4" t="s">
        <v>30</v>
      </c>
      <c r="O12" s="32" t="s">
        <v>30</v>
      </c>
      <c r="P12" s="16" t="s">
        <v>30</v>
      </c>
      <c r="Q12" s="4" t="s">
        <v>30</v>
      </c>
      <c r="R12" s="21" t="s">
        <v>30</v>
      </c>
      <c r="S12" s="16" t="s">
        <v>30</v>
      </c>
      <c r="T12" s="16" t="s">
        <v>30</v>
      </c>
      <c r="V12" s="4" t="s">
        <v>30</v>
      </c>
      <c r="W12" s="4" t="s">
        <v>30</v>
      </c>
      <c r="X12" s="4" t="s">
        <v>30</v>
      </c>
      <c r="Y12" s="3" t="str">
        <f t="shared" si="0"/>
        <v>134 001</v>
      </c>
      <c r="Z12" s="3" t="str">
        <f t="shared" si="1"/>
        <v>111_134 001</v>
      </c>
      <c r="AA12" s="3" t="e">
        <f>VLOOKUP(Z12,#REF!,1,0)</f>
        <v>#REF!</v>
      </c>
    </row>
    <row r="13" spans="1:27" x14ac:dyDescent="0.3">
      <c r="A13" s="1" t="s">
        <v>28</v>
      </c>
      <c r="B13" s="7" t="s">
        <v>2</v>
      </c>
      <c r="C13" s="1" t="s">
        <v>29</v>
      </c>
      <c r="D13" s="7" t="s">
        <v>124</v>
      </c>
      <c r="E13" s="1" t="s">
        <v>30</v>
      </c>
      <c r="F13" s="1" t="s">
        <v>30</v>
      </c>
      <c r="G13" s="1" t="s">
        <v>55</v>
      </c>
      <c r="H13" s="1" t="s">
        <v>161</v>
      </c>
      <c r="I13" s="1" t="s">
        <v>37</v>
      </c>
      <c r="J13" s="1" t="s">
        <v>162</v>
      </c>
      <c r="K13" s="1"/>
      <c r="L13" s="1" t="s">
        <v>56</v>
      </c>
      <c r="M13" s="16">
        <v>370.27</v>
      </c>
      <c r="N13" s="4">
        <v>200</v>
      </c>
      <c r="O13" s="32">
        <v>200</v>
      </c>
      <c r="P13" s="16">
        <v>41.99</v>
      </c>
      <c r="Q13" s="4">
        <v>200</v>
      </c>
      <c r="R13" s="21">
        <v>50</v>
      </c>
      <c r="S13" s="16">
        <v>50</v>
      </c>
      <c r="T13" s="16">
        <v>50</v>
      </c>
      <c r="V13" s="4">
        <v>50</v>
      </c>
      <c r="W13" s="4">
        <v>50</v>
      </c>
      <c r="X13" s="4">
        <v>50</v>
      </c>
      <c r="Y13" s="3" t="str">
        <f t="shared" si="0"/>
        <v>212 002</v>
      </c>
      <c r="Z13" s="3" t="str">
        <f t="shared" si="1"/>
        <v>41_212 002</v>
      </c>
      <c r="AA13" s="3" t="e">
        <f>VLOOKUP(Z13,#REF!,1,0)</f>
        <v>#REF!</v>
      </c>
    </row>
    <row r="14" spans="1:27" x14ac:dyDescent="0.3">
      <c r="A14" s="1" t="s">
        <v>28</v>
      </c>
      <c r="B14" s="7" t="s">
        <v>2</v>
      </c>
      <c r="C14" s="1" t="s">
        <v>29</v>
      </c>
      <c r="D14" s="7" t="s">
        <v>124</v>
      </c>
      <c r="E14" s="1" t="s">
        <v>30</v>
      </c>
      <c r="F14" s="1" t="s">
        <v>30</v>
      </c>
      <c r="G14" s="1" t="s">
        <v>55</v>
      </c>
      <c r="H14" s="1" t="s">
        <v>161</v>
      </c>
      <c r="I14" s="1" t="s">
        <v>32</v>
      </c>
      <c r="J14" s="1" t="s">
        <v>163</v>
      </c>
      <c r="K14" s="1"/>
      <c r="L14" s="1" t="s">
        <v>57</v>
      </c>
      <c r="M14" s="16">
        <v>1322.76</v>
      </c>
      <c r="N14" s="4">
        <v>3000</v>
      </c>
      <c r="O14" s="32">
        <v>3000</v>
      </c>
      <c r="P14" s="16">
        <v>1350.76</v>
      </c>
      <c r="Q14" s="4">
        <v>3000</v>
      </c>
      <c r="R14" s="21">
        <v>1350</v>
      </c>
      <c r="S14" s="16">
        <v>1350</v>
      </c>
      <c r="T14" s="16">
        <v>1350</v>
      </c>
      <c r="V14" s="4">
        <v>1350</v>
      </c>
      <c r="W14" s="4">
        <v>1350</v>
      </c>
      <c r="X14" s="4">
        <v>1350</v>
      </c>
      <c r="Y14" s="3" t="str">
        <f t="shared" si="0"/>
        <v>212 003</v>
      </c>
      <c r="Z14" s="3" t="str">
        <f t="shared" si="1"/>
        <v>41_212 003</v>
      </c>
      <c r="AA14" s="3" t="e">
        <f>VLOOKUP(Z14,#REF!,1,0)</f>
        <v>#REF!</v>
      </c>
    </row>
    <row r="15" spans="1:27" x14ac:dyDescent="0.3">
      <c r="A15" s="1" t="s">
        <v>28</v>
      </c>
      <c r="B15" s="7" t="s">
        <v>2</v>
      </c>
      <c r="C15" s="1" t="s">
        <v>29</v>
      </c>
      <c r="D15" s="7" t="s">
        <v>124</v>
      </c>
      <c r="E15" s="1" t="s">
        <v>30</v>
      </c>
      <c r="F15" s="1" t="s">
        <v>30</v>
      </c>
      <c r="G15" s="1" t="s">
        <v>58</v>
      </c>
      <c r="H15" s="1" t="s">
        <v>164</v>
      </c>
      <c r="I15" s="1" t="s">
        <v>37</v>
      </c>
      <c r="J15" s="1" t="s">
        <v>165</v>
      </c>
      <c r="K15" s="1"/>
      <c r="L15" s="1" t="s">
        <v>59</v>
      </c>
      <c r="M15" s="16" t="s">
        <v>30</v>
      </c>
      <c r="N15" s="4" t="s">
        <v>30</v>
      </c>
      <c r="O15" s="32" t="s">
        <v>30</v>
      </c>
      <c r="P15" s="16" t="s">
        <v>30</v>
      </c>
      <c r="Q15" s="4" t="s">
        <v>30</v>
      </c>
      <c r="R15" s="21">
        <v>2000</v>
      </c>
      <c r="S15" s="16">
        <v>2000</v>
      </c>
      <c r="T15" s="16">
        <v>2000</v>
      </c>
      <c r="V15" s="4">
        <v>2000</v>
      </c>
      <c r="W15" s="4">
        <v>2000</v>
      </c>
      <c r="X15" s="4">
        <v>2000</v>
      </c>
      <c r="Y15" s="3" t="str">
        <f t="shared" si="0"/>
        <v>221 002</v>
      </c>
      <c r="Z15" s="3" t="str">
        <f t="shared" si="1"/>
        <v>41_221 002</v>
      </c>
      <c r="AA15" s="3" t="e">
        <f>VLOOKUP(Z15,#REF!,1,0)</f>
        <v>#REF!</v>
      </c>
    </row>
    <row r="16" spans="1:27" x14ac:dyDescent="0.3">
      <c r="A16" s="1" t="s">
        <v>28</v>
      </c>
      <c r="B16" s="7" t="s">
        <v>2</v>
      </c>
      <c r="C16" s="1" t="s">
        <v>29</v>
      </c>
      <c r="D16" s="7" t="s">
        <v>124</v>
      </c>
      <c r="E16" s="1" t="s">
        <v>30</v>
      </c>
      <c r="F16" s="1" t="s">
        <v>30</v>
      </c>
      <c r="G16" s="1" t="s">
        <v>58</v>
      </c>
      <c r="H16" s="1" t="s">
        <v>164</v>
      </c>
      <c r="I16" s="1" t="s">
        <v>60</v>
      </c>
      <c r="J16" s="1" t="s">
        <v>166</v>
      </c>
      <c r="K16" s="1"/>
      <c r="M16" s="16">
        <v>1973</v>
      </c>
      <c r="N16" s="4">
        <v>2000</v>
      </c>
      <c r="O16" s="32">
        <v>2000</v>
      </c>
      <c r="P16" s="16">
        <v>1820.5</v>
      </c>
      <c r="Q16" s="4">
        <v>2000</v>
      </c>
      <c r="R16" s="21">
        <v>300</v>
      </c>
      <c r="S16" s="16">
        <v>300</v>
      </c>
      <c r="T16" s="16">
        <v>300</v>
      </c>
      <c r="V16" s="4">
        <v>300</v>
      </c>
      <c r="W16" s="4">
        <v>300</v>
      </c>
      <c r="X16" s="4">
        <v>300</v>
      </c>
      <c r="Y16" s="3" t="str">
        <f t="shared" si="0"/>
        <v>221 004</v>
      </c>
      <c r="Z16" s="3" t="str">
        <f t="shared" si="1"/>
        <v>41_221 004</v>
      </c>
      <c r="AA16" s="3" t="e">
        <f>VLOOKUP(Z16,#REF!,1,0)</f>
        <v>#REF!</v>
      </c>
    </row>
    <row r="17" spans="1:27" x14ac:dyDescent="0.3">
      <c r="A17" s="1" t="s">
        <v>28</v>
      </c>
      <c r="B17" s="7" t="s">
        <v>2</v>
      </c>
      <c r="C17" s="1" t="s">
        <v>29</v>
      </c>
      <c r="D17" s="7" t="s">
        <v>124</v>
      </c>
      <c r="E17" s="1" t="s">
        <v>30</v>
      </c>
      <c r="F17" s="1" t="s">
        <v>30</v>
      </c>
      <c r="G17" s="1" t="s">
        <v>62</v>
      </c>
      <c r="H17" s="1" t="s">
        <v>167</v>
      </c>
      <c r="I17" s="1" t="s">
        <v>32</v>
      </c>
      <c r="J17" s="1" t="s">
        <v>168</v>
      </c>
      <c r="K17" s="1"/>
      <c r="L17" s="1" t="s">
        <v>63</v>
      </c>
      <c r="M17" s="16">
        <v>1500</v>
      </c>
      <c r="N17" s="4">
        <v>500</v>
      </c>
      <c r="O17" s="32">
        <v>1666</v>
      </c>
      <c r="P17" s="16">
        <v>2495</v>
      </c>
      <c r="Q17" s="4">
        <v>1666</v>
      </c>
      <c r="R17" s="21">
        <v>0</v>
      </c>
      <c r="S17" s="16">
        <v>0</v>
      </c>
      <c r="T17" s="16">
        <v>0</v>
      </c>
      <c r="V17" s="4">
        <v>0</v>
      </c>
      <c r="W17" s="4">
        <v>0</v>
      </c>
      <c r="X17" s="4">
        <v>0</v>
      </c>
      <c r="Y17" s="3" t="str">
        <f t="shared" si="0"/>
        <v>222 003</v>
      </c>
      <c r="Z17" s="3" t="str">
        <f t="shared" si="1"/>
        <v>41_222 003</v>
      </c>
      <c r="AA17" s="3" t="e">
        <f>VLOOKUP(Z17,#REF!,1,0)</f>
        <v>#REF!</v>
      </c>
    </row>
    <row r="18" spans="1:27" ht="28.8" x14ac:dyDescent="0.3">
      <c r="A18" s="1" t="s">
        <v>28</v>
      </c>
      <c r="B18" s="7" t="s">
        <v>2</v>
      </c>
      <c r="C18" s="1" t="s">
        <v>29</v>
      </c>
      <c r="D18" s="7" t="s">
        <v>124</v>
      </c>
      <c r="E18" s="1" t="s">
        <v>30</v>
      </c>
      <c r="F18" s="1" t="s">
        <v>30</v>
      </c>
      <c r="G18" s="1" t="s">
        <v>64</v>
      </c>
      <c r="H18" s="1" t="s">
        <v>169</v>
      </c>
      <c r="I18" s="1" t="s">
        <v>35</v>
      </c>
      <c r="J18" s="27" t="s">
        <v>173</v>
      </c>
      <c r="K18" s="1"/>
      <c r="L18" s="1" t="s">
        <v>65</v>
      </c>
      <c r="M18" s="16">
        <v>330.2</v>
      </c>
      <c r="N18" s="4">
        <v>500</v>
      </c>
      <c r="O18" s="32">
        <v>500</v>
      </c>
      <c r="P18" s="16">
        <v>704.8</v>
      </c>
      <c r="Q18" s="4">
        <v>500</v>
      </c>
      <c r="R18" s="21">
        <v>700</v>
      </c>
      <c r="S18" s="16">
        <v>700</v>
      </c>
      <c r="T18" s="16">
        <v>700</v>
      </c>
      <c r="V18" s="4">
        <v>700</v>
      </c>
      <c r="W18" s="4">
        <v>700</v>
      </c>
      <c r="X18" s="4">
        <v>700</v>
      </c>
      <c r="Y18" s="3" t="str">
        <f t="shared" si="0"/>
        <v>223 001</v>
      </c>
      <c r="Z18" s="3" t="str">
        <f t="shared" si="1"/>
        <v>41_223 001</v>
      </c>
      <c r="AA18" s="3" t="e">
        <f>VLOOKUP(Z18,#REF!,1,0)</f>
        <v>#REF!</v>
      </c>
    </row>
    <row r="19" spans="1:27" x14ac:dyDescent="0.3">
      <c r="A19" s="1" t="s">
        <v>28</v>
      </c>
      <c r="B19" s="7" t="s">
        <v>2</v>
      </c>
      <c r="C19" s="1" t="s">
        <v>29</v>
      </c>
      <c r="D19" s="7" t="s">
        <v>124</v>
      </c>
      <c r="E19" s="1" t="s">
        <v>30</v>
      </c>
      <c r="F19" s="1" t="s">
        <v>30</v>
      </c>
      <c r="G19" s="1" t="s">
        <v>64</v>
      </c>
      <c r="H19" s="1" t="s">
        <v>169</v>
      </c>
      <c r="I19" s="1" t="s">
        <v>37</v>
      </c>
      <c r="J19" s="1" t="s">
        <v>170</v>
      </c>
      <c r="K19" s="1"/>
      <c r="L19" s="1" t="s">
        <v>66</v>
      </c>
      <c r="M19" s="16">
        <v>2537</v>
      </c>
      <c r="N19" s="4">
        <v>5000</v>
      </c>
      <c r="O19" s="32">
        <v>5000</v>
      </c>
      <c r="P19" s="16">
        <v>4029</v>
      </c>
      <c r="Q19" s="4">
        <v>5000</v>
      </c>
      <c r="R19" s="21" t="s">
        <v>30</v>
      </c>
      <c r="S19" s="16" t="s">
        <v>30</v>
      </c>
      <c r="T19" s="16" t="s">
        <v>30</v>
      </c>
      <c r="V19" s="4" t="s">
        <v>30</v>
      </c>
      <c r="W19" s="4" t="s">
        <v>30</v>
      </c>
      <c r="X19" s="4" t="s">
        <v>30</v>
      </c>
      <c r="Y19" s="3" t="str">
        <f t="shared" si="0"/>
        <v>223 002</v>
      </c>
      <c r="Z19" s="3" t="str">
        <f t="shared" si="1"/>
        <v>41_223 002</v>
      </c>
      <c r="AA19" s="3" t="e">
        <f>VLOOKUP(Z19,#REF!,1,0)</f>
        <v>#REF!</v>
      </c>
    </row>
    <row r="20" spans="1:27" x14ac:dyDescent="0.3">
      <c r="A20" s="1" t="s">
        <v>28</v>
      </c>
      <c r="B20" s="7" t="s">
        <v>2</v>
      </c>
      <c r="C20" s="1" t="s">
        <v>67</v>
      </c>
      <c r="D20" s="7" t="s">
        <v>128</v>
      </c>
      <c r="E20" s="1" t="s">
        <v>30</v>
      </c>
      <c r="F20" s="1" t="s">
        <v>30</v>
      </c>
      <c r="G20" s="1" t="s">
        <v>64</v>
      </c>
      <c r="H20" s="1" t="s">
        <v>169</v>
      </c>
      <c r="I20" s="1" t="s">
        <v>37</v>
      </c>
      <c r="J20" s="1" t="s">
        <v>170</v>
      </c>
      <c r="K20" s="1"/>
      <c r="L20" s="1" t="s">
        <v>66</v>
      </c>
      <c r="M20" s="16" t="s">
        <v>30</v>
      </c>
      <c r="N20" s="4" t="s">
        <v>30</v>
      </c>
      <c r="O20" s="32" t="s">
        <v>30</v>
      </c>
      <c r="P20" s="16" t="s">
        <v>30</v>
      </c>
      <c r="Q20" s="4" t="s">
        <v>30</v>
      </c>
      <c r="R20" s="21">
        <v>4500</v>
      </c>
      <c r="S20" s="16">
        <v>4500</v>
      </c>
      <c r="T20" s="16">
        <v>4500</v>
      </c>
      <c r="V20" s="4">
        <v>4500</v>
      </c>
      <c r="W20" s="4">
        <v>4500</v>
      </c>
      <c r="X20" s="4">
        <v>4500</v>
      </c>
      <c r="Y20" s="3" t="str">
        <f t="shared" si="0"/>
        <v>223 002</v>
      </c>
      <c r="Z20" s="3" t="str">
        <f t="shared" si="1"/>
        <v>72g_223 002</v>
      </c>
      <c r="AA20" s="3" t="e">
        <f>VLOOKUP(Z20,#REF!,1,0)</f>
        <v>#REF!</v>
      </c>
    </row>
    <row r="21" spans="1:27" x14ac:dyDescent="0.3">
      <c r="A21" s="1" t="s">
        <v>28</v>
      </c>
      <c r="B21" s="7" t="s">
        <v>2</v>
      </c>
      <c r="C21" s="1" t="s">
        <v>68</v>
      </c>
      <c r="D21" s="7" t="s">
        <v>127</v>
      </c>
      <c r="E21" s="1" t="s">
        <v>30</v>
      </c>
      <c r="F21" s="1" t="s">
        <v>30</v>
      </c>
      <c r="G21" s="1" t="s">
        <v>64</v>
      </c>
      <c r="H21" s="1" t="s">
        <v>169</v>
      </c>
      <c r="I21" s="1" t="s">
        <v>32</v>
      </c>
      <c r="J21" s="1" t="s">
        <v>171</v>
      </c>
      <c r="K21" s="1"/>
      <c r="L21" s="1" t="s">
        <v>69</v>
      </c>
      <c r="M21" s="16">
        <v>8713.4</v>
      </c>
      <c r="N21" s="4">
        <v>11000</v>
      </c>
      <c r="O21" s="32">
        <v>11000</v>
      </c>
      <c r="P21" s="16">
        <v>10084.98</v>
      </c>
      <c r="Q21" s="4">
        <v>11000</v>
      </c>
      <c r="R21" s="21">
        <v>10150</v>
      </c>
      <c r="S21" s="16">
        <v>10150</v>
      </c>
      <c r="T21" s="16">
        <v>10150</v>
      </c>
      <c r="V21" s="4">
        <v>10150</v>
      </c>
      <c r="W21" s="4">
        <v>10150</v>
      </c>
      <c r="X21" s="4">
        <v>10150</v>
      </c>
      <c r="Y21" s="3" t="str">
        <f t="shared" si="0"/>
        <v>223 003</v>
      </c>
      <c r="Z21" s="3" t="str">
        <f t="shared" si="1"/>
        <v>72f_223 003</v>
      </c>
      <c r="AA21" s="3" t="e">
        <f>VLOOKUP(Z21,#REF!,1,0)</f>
        <v>#REF!</v>
      </c>
    </row>
    <row r="22" spans="1:27" x14ac:dyDescent="0.3">
      <c r="A22" s="1" t="s">
        <v>28</v>
      </c>
      <c r="B22" s="7" t="s">
        <v>2</v>
      </c>
      <c r="C22" s="1" t="s">
        <v>29</v>
      </c>
      <c r="D22" s="7" t="s">
        <v>124</v>
      </c>
      <c r="E22" s="1" t="s">
        <v>30</v>
      </c>
      <c r="F22" s="1" t="s">
        <v>30</v>
      </c>
      <c r="G22" s="1" t="s">
        <v>64</v>
      </c>
      <c r="H22" s="1" t="s">
        <v>169</v>
      </c>
      <c r="I22" s="1" t="s">
        <v>60</v>
      </c>
      <c r="J22" s="1" t="s">
        <v>172</v>
      </c>
      <c r="K22" s="1"/>
      <c r="L22" s="1" t="s">
        <v>70</v>
      </c>
      <c r="M22" s="16">
        <v>362.4</v>
      </c>
      <c r="N22" s="4">
        <v>500</v>
      </c>
      <c r="O22" s="32">
        <v>500</v>
      </c>
      <c r="P22" s="16">
        <v>546.6</v>
      </c>
      <c r="Q22" s="4">
        <v>500</v>
      </c>
      <c r="R22" s="21">
        <v>100</v>
      </c>
      <c r="S22" s="16">
        <v>100</v>
      </c>
      <c r="T22" s="16">
        <v>100</v>
      </c>
      <c r="V22" s="4">
        <v>100</v>
      </c>
      <c r="W22" s="4">
        <v>100</v>
      </c>
      <c r="X22" s="4">
        <v>100</v>
      </c>
      <c r="Y22" s="3" t="str">
        <f t="shared" si="0"/>
        <v>223 004</v>
      </c>
      <c r="Z22" s="3" t="str">
        <f t="shared" si="1"/>
        <v>41_223 004</v>
      </c>
      <c r="AA22" s="3" t="e">
        <f>VLOOKUP(Z22,#REF!,1,0)</f>
        <v>#REF!</v>
      </c>
    </row>
    <row r="23" spans="1:27" x14ac:dyDescent="0.3">
      <c r="A23" s="1" t="s">
        <v>28</v>
      </c>
      <c r="B23" s="7" t="s">
        <v>2</v>
      </c>
      <c r="C23" s="1" t="s">
        <v>29</v>
      </c>
      <c r="D23" s="7" t="s">
        <v>124</v>
      </c>
      <c r="E23" s="1" t="s">
        <v>30</v>
      </c>
      <c r="F23" s="1" t="s">
        <v>30</v>
      </c>
      <c r="G23" s="1" t="s">
        <v>71</v>
      </c>
      <c r="H23" s="1" t="s">
        <v>174</v>
      </c>
      <c r="I23" s="1" t="s">
        <v>72</v>
      </c>
      <c r="J23" s="1" t="s">
        <v>175</v>
      </c>
      <c r="K23" s="1"/>
      <c r="L23" s="1" t="s">
        <v>73</v>
      </c>
      <c r="M23" s="16">
        <v>0</v>
      </c>
      <c r="N23" s="4">
        <v>30</v>
      </c>
      <c r="O23" s="32">
        <v>30</v>
      </c>
      <c r="P23" s="16">
        <v>0</v>
      </c>
      <c r="Q23" s="4">
        <v>30</v>
      </c>
      <c r="R23" s="21">
        <v>0</v>
      </c>
      <c r="S23" s="16">
        <v>0</v>
      </c>
      <c r="T23" s="16">
        <v>0</v>
      </c>
      <c r="V23" s="4">
        <v>0</v>
      </c>
      <c r="W23" s="4">
        <v>0</v>
      </c>
      <c r="X23" s="4">
        <v>0</v>
      </c>
      <c r="Y23" s="3" t="str">
        <f t="shared" si="0"/>
        <v>229 005</v>
      </c>
      <c r="Z23" s="3" t="str">
        <f t="shared" si="1"/>
        <v>41_229 005</v>
      </c>
      <c r="AA23" s="3" t="e">
        <f>VLOOKUP(Z23,#REF!,1,0)</f>
        <v>#REF!</v>
      </c>
    </row>
    <row r="24" spans="1:27" x14ac:dyDescent="0.3">
      <c r="A24" s="1" t="s">
        <v>74</v>
      </c>
      <c r="B24" s="7" t="s">
        <v>3</v>
      </c>
      <c r="C24" s="1" t="s">
        <v>29</v>
      </c>
      <c r="D24" s="7" t="s">
        <v>124</v>
      </c>
      <c r="E24" s="1" t="s">
        <v>30</v>
      </c>
      <c r="F24" s="1" t="s">
        <v>30</v>
      </c>
      <c r="G24" s="1" t="s">
        <v>75</v>
      </c>
      <c r="H24" s="1" t="s">
        <v>177</v>
      </c>
      <c r="I24" s="1" t="s">
        <v>35</v>
      </c>
      <c r="J24" s="1" t="s">
        <v>176</v>
      </c>
      <c r="K24" s="1"/>
      <c r="L24" s="1" t="s">
        <v>76</v>
      </c>
      <c r="M24" s="16">
        <v>23659</v>
      </c>
      <c r="N24" s="4" t="s">
        <v>30</v>
      </c>
      <c r="O24" s="32" t="s">
        <v>30</v>
      </c>
      <c r="P24" s="16" t="s">
        <v>30</v>
      </c>
      <c r="Q24" s="4" t="s">
        <v>30</v>
      </c>
      <c r="R24" s="21" t="s">
        <v>30</v>
      </c>
      <c r="S24" s="16" t="s">
        <v>30</v>
      </c>
      <c r="T24" s="16" t="s">
        <v>30</v>
      </c>
      <c r="V24" s="4" t="s">
        <v>30</v>
      </c>
      <c r="W24" s="4" t="s">
        <v>30</v>
      </c>
      <c r="X24" s="4" t="s">
        <v>30</v>
      </c>
      <c r="Y24" s="3" t="str">
        <f t="shared" si="0"/>
        <v>233 001</v>
      </c>
      <c r="Z24" s="3" t="str">
        <f t="shared" si="1"/>
        <v>41_233 001</v>
      </c>
      <c r="AA24" s="3" t="e">
        <f>VLOOKUP(Z24,#REF!,1,0)</f>
        <v>#REF!</v>
      </c>
    </row>
    <row r="25" spans="1:27" x14ac:dyDescent="0.3">
      <c r="A25" s="1" t="s">
        <v>28</v>
      </c>
      <c r="B25" s="7" t="s">
        <v>2</v>
      </c>
      <c r="C25" s="1" t="s">
        <v>29</v>
      </c>
      <c r="D25" s="7" t="s">
        <v>124</v>
      </c>
      <c r="E25" s="1" t="s">
        <v>30</v>
      </c>
      <c r="F25" s="1" t="s">
        <v>30</v>
      </c>
      <c r="G25" s="1" t="s">
        <v>77</v>
      </c>
      <c r="H25" s="1" t="s">
        <v>178</v>
      </c>
      <c r="I25" s="30" t="s">
        <v>180</v>
      </c>
      <c r="J25" s="1" t="s">
        <v>179</v>
      </c>
      <c r="K25" s="1"/>
      <c r="L25" s="1" t="s">
        <v>78</v>
      </c>
      <c r="M25" s="16">
        <v>0</v>
      </c>
      <c r="N25" s="4">
        <v>50</v>
      </c>
      <c r="O25" s="32">
        <v>50</v>
      </c>
      <c r="P25" s="16">
        <v>0</v>
      </c>
      <c r="Q25" s="4">
        <v>50</v>
      </c>
      <c r="R25" s="21">
        <v>0</v>
      </c>
      <c r="S25" s="16">
        <v>0</v>
      </c>
      <c r="T25" s="16">
        <v>0</v>
      </c>
      <c r="V25" s="4">
        <v>0</v>
      </c>
      <c r="W25" s="4">
        <v>0</v>
      </c>
      <c r="X25" s="4">
        <v>0</v>
      </c>
      <c r="Y25" s="3" t="str">
        <f t="shared" si="0"/>
        <v>242 000</v>
      </c>
      <c r="Z25" s="3" t="str">
        <f t="shared" si="1"/>
        <v>41_242 000</v>
      </c>
      <c r="AA25" s="3" t="e">
        <f>VLOOKUP(Z25,#REF!,1,0)</f>
        <v>#REF!</v>
      </c>
    </row>
    <row r="26" spans="1:27" x14ac:dyDescent="0.3">
      <c r="A26" s="1" t="s">
        <v>28</v>
      </c>
      <c r="B26" s="7" t="s">
        <v>2</v>
      </c>
      <c r="C26" s="1" t="s">
        <v>29</v>
      </c>
      <c r="D26" s="7" t="s">
        <v>124</v>
      </c>
      <c r="E26" s="1" t="s">
        <v>30</v>
      </c>
      <c r="F26" s="1" t="s">
        <v>30</v>
      </c>
      <c r="G26" s="1" t="s">
        <v>79</v>
      </c>
      <c r="H26" s="1" t="s">
        <v>181</v>
      </c>
      <c r="I26" s="1" t="s">
        <v>80</v>
      </c>
      <c r="J26" s="1" t="s">
        <v>182</v>
      </c>
      <c r="K26" s="1"/>
      <c r="L26" s="1" t="s">
        <v>81</v>
      </c>
      <c r="M26" s="16">
        <v>0</v>
      </c>
      <c r="N26" s="4">
        <v>200</v>
      </c>
      <c r="O26" s="32">
        <v>200</v>
      </c>
      <c r="P26" s="16">
        <v>0</v>
      </c>
      <c r="Q26" s="4">
        <v>200</v>
      </c>
      <c r="R26" s="21">
        <v>0</v>
      </c>
      <c r="S26" s="16">
        <v>0</v>
      </c>
      <c r="T26" s="16">
        <v>0</v>
      </c>
      <c r="V26" s="4">
        <v>0</v>
      </c>
      <c r="W26" s="4">
        <v>0</v>
      </c>
      <c r="X26" s="4">
        <v>0</v>
      </c>
      <c r="Y26" s="3" t="str">
        <f t="shared" si="0"/>
        <v>292 008</v>
      </c>
      <c r="Z26" s="3" t="str">
        <f t="shared" si="1"/>
        <v>41_292 008</v>
      </c>
      <c r="AA26" s="3" t="e">
        <f>VLOOKUP(Z26,#REF!,1,0)</f>
        <v>#REF!</v>
      </c>
    </row>
    <row r="27" spans="1:27" x14ac:dyDescent="0.3">
      <c r="A27" s="1" t="s">
        <v>28</v>
      </c>
      <c r="B27" s="7" t="s">
        <v>2</v>
      </c>
      <c r="C27" s="1" t="s">
        <v>29</v>
      </c>
      <c r="D27" s="7" t="s">
        <v>124</v>
      </c>
      <c r="E27" s="1" t="s">
        <v>30</v>
      </c>
      <c r="F27" s="1" t="s">
        <v>30</v>
      </c>
      <c r="G27" s="1" t="s">
        <v>79</v>
      </c>
      <c r="H27" s="1" t="s">
        <v>181</v>
      </c>
      <c r="I27" s="1" t="s">
        <v>44</v>
      </c>
      <c r="J27" s="1" t="s">
        <v>183</v>
      </c>
      <c r="K27" s="1"/>
      <c r="L27" s="1" t="s">
        <v>82</v>
      </c>
      <c r="M27" s="16">
        <v>0</v>
      </c>
      <c r="N27" s="4">
        <v>500</v>
      </c>
      <c r="O27" s="32">
        <v>500</v>
      </c>
      <c r="P27" s="16">
        <v>0</v>
      </c>
      <c r="Q27" s="4">
        <v>500</v>
      </c>
      <c r="R27" s="21">
        <v>200</v>
      </c>
      <c r="S27" s="16">
        <v>200</v>
      </c>
      <c r="T27" s="16">
        <v>200</v>
      </c>
      <c r="V27" s="4">
        <v>200</v>
      </c>
      <c r="W27" s="4">
        <v>200</v>
      </c>
      <c r="X27" s="4">
        <v>200</v>
      </c>
      <c r="Y27" s="3" t="str">
        <f t="shared" si="0"/>
        <v>292 012</v>
      </c>
      <c r="Z27" s="3" t="str">
        <f t="shared" si="1"/>
        <v>41_292 012</v>
      </c>
      <c r="AA27" s="3" t="e">
        <f>VLOOKUP(Z27,#REF!,1,0)</f>
        <v>#REF!</v>
      </c>
    </row>
    <row r="28" spans="1:27" x14ac:dyDescent="0.3">
      <c r="A28" s="1" t="s">
        <v>28</v>
      </c>
      <c r="B28" s="7" t="s">
        <v>2</v>
      </c>
      <c r="C28" s="1" t="s">
        <v>29</v>
      </c>
      <c r="D28" s="7" t="s">
        <v>124</v>
      </c>
      <c r="E28" s="1" t="s">
        <v>30</v>
      </c>
      <c r="F28" s="1" t="s">
        <v>30</v>
      </c>
      <c r="G28" s="1" t="s">
        <v>79</v>
      </c>
      <c r="H28" s="1" t="s">
        <v>181</v>
      </c>
      <c r="I28" s="1" t="s">
        <v>83</v>
      </c>
      <c r="J28" s="1" t="s">
        <v>184</v>
      </c>
      <c r="K28" s="1"/>
      <c r="L28" s="1" t="s">
        <v>84</v>
      </c>
      <c r="M28" s="16">
        <v>289.69</v>
      </c>
      <c r="N28" s="4">
        <v>300</v>
      </c>
      <c r="O28" s="32">
        <v>1582</v>
      </c>
      <c r="P28" s="16">
        <v>1581.33</v>
      </c>
      <c r="Q28" s="4">
        <v>1582</v>
      </c>
      <c r="R28" s="21">
        <v>1500</v>
      </c>
      <c r="S28" s="16">
        <v>1500</v>
      </c>
      <c r="T28" s="16">
        <v>1500</v>
      </c>
      <c r="V28" s="4">
        <v>1500</v>
      </c>
      <c r="W28" s="4">
        <v>1500</v>
      </c>
      <c r="X28" s="4">
        <v>1500</v>
      </c>
      <c r="Y28" s="3" t="str">
        <f t="shared" si="0"/>
        <v>292 017</v>
      </c>
      <c r="Z28" s="3" t="str">
        <f t="shared" si="1"/>
        <v>41_292 017</v>
      </c>
      <c r="AA28" s="3" t="e">
        <f>VLOOKUP(Z28,#REF!,1,0)</f>
        <v>#REF!</v>
      </c>
    </row>
    <row r="29" spans="1:27" x14ac:dyDescent="0.3">
      <c r="A29" s="1" t="s">
        <v>28</v>
      </c>
      <c r="B29" s="7" t="s">
        <v>2</v>
      </c>
      <c r="C29" s="1" t="s">
        <v>29</v>
      </c>
      <c r="D29" s="7" t="s">
        <v>124</v>
      </c>
      <c r="E29" s="1" t="s">
        <v>30</v>
      </c>
      <c r="F29" s="1" t="s">
        <v>30</v>
      </c>
      <c r="G29" s="1" t="s">
        <v>79</v>
      </c>
      <c r="H29" s="1" t="s">
        <v>181</v>
      </c>
      <c r="I29" s="1" t="s">
        <v>85</v>
      </c>
      <c r="J29" s="1" t="s">
        <v>185</v>
      </c>
      <c r="K29" s="1"/>
      <c r="L29" s="1" t="s">
        <v>86</v>
      </c>
      <c r="M29" s="16" t="s">
        <v>30</v>
      </c>
      <c r="N29" s="4">
        <v>0</v>
      </c>
      <c r="O29" s="32">
        <v>288</v>
      </c>
      <c r="P29" s="16">
        <v>304</v>
      </c>
      <c r="Q29" s="4">
        <v>288</v>
      </c>
      <c r="R29" s="21">
        <v>300</v>
      </c>
      <c r="S29" s="16">
        <v>300</v>
      </c>
      <c r="T29" s="16">
        <v>300</v>
      </c>
      <c r="V29" s="4">
        <v>300</v>
      </c>
      <c r="W29" s="4">
        <v>300</v>
      </c>
      <c r="X29" s="4">
        <v>300</v>
      </c>
      <c r="Y29" s="3" t="str">
        <f t="shared" si="0"/>
        <v>292 019</v>
      </c>
      <c r="Z29" s="3" t="str">
        <f t="shared" si="1"/>
        <v>41_292 019</v>
      </c>
      <c r="AA29" s="3" t="e">
        <f>VLOOKUP(Z29,#REF!,1,0)</f>
        <v>#REF!</v>
      </c>
    </row>
    <row r="30" spans="1:27" x14ac:dyDescent="0.3">
      <c r="A30" s="1" t="s">
        <v>28</v>
      </c>
      <c r="B30" s="7" t="s">
        <v>2</v>
      </c>
      <c r="C30" s="1" t="s">
        <v>50</v>
      </c>
      <c r="D30" s="7" t="s">
        <v>126</v>
      </c>
      <c r="E30" s="1" t="s">
        <v>30</v>
      </c>
      <c r="F30" s="1" t="s">
        <v>30</v>
      </c>
      <c r="G30" s="1" t="s">
        <v>79</v>
      </c>
      <c r="H30" s="1" t="s">
        <v>181</v>
      </c>
      <c r="I30" s="1" t="s">
        <v>85</v>
      </c>
      <c r="J30" s="1" t="s">
        <v>185</v>
      </c>
      <c r="K30" s="1"/>
      <c r="L30" s="1" t="s">
        <v>86</v>
      </c>
      <c r="M30" s="16">
        <v>3492</v>
      </c>
      <c r="N30" s="4" t="s">
        <v>30</v>
      </c>
      <c r="O30" s="32" t="s">
        <v>30</v>
      </c>
      <c r="P30" s="16" t="s">
        <v>30</v>
      </c>
      <c r="Q30" s="4" t="s">
        <v>30</v>
      </c>
      <c r="R30" s="21" t="s">
        <v>30</v>
      </c>
      <c r="S30" s="16" t="s">
        <v>30</v>
      </c>
      <c r="T30" s="16" t="s">
        <v>30</v>
      </c>
      <c r="V30" s="4" t="s">
        <v>30</v>
      </c>
      <c r="W30" s="4" t="s">
        <v>30</v>
      </c>
      <c r="X30" s="4" t="s">
        <v>30</v>
      </c>
      <c r="Y30" s="3" t="str">
        <f t="shared" si="0"/>
        <v>292 019</v>
      </c>
      <c r="Z30" s="3" t="str">
        <f t="shared" si="1"/>
        <v>71_292 019</v>
      </c>
      <c r="AA30" s="3" t="e">
        <f>VLOOKUP(Z30,#REF!,1,0)</f>
        <v>#REF!</v>
      </c>
    </row>
    <row r="31" spans="1:27" x14ac:dyDescent="0.3">
      <c r="A31" s="1" t="s">
        <v>28</v>
      </c>
      <c r="B31" s="7" t="s">
        <v>2</v>
      </c>
      <c r="C31" s="1" t="s">
        <v>31</v>
      </c>
      <c r="D31" s="7" t="s">
        <v>129</v>
      </c>
      <c r="E31" s="1" t="s">
        <v>30</v>
      </c>
      <c r="F31" s="1" t="s">
        <v>30</v>
      </c>
      <c r="G31" s="1" t="s">
        <v>79</v>
      </c>
      <c r="H31" s="1" t="s">
        <v>181</v>
      </c>
      <c r="I31" s="1" t="s">
        <v>85</v>
      </c>
      <c r="J31" s="1" t="s">
        <v>185</v>
      </c>
      <c r="K31" s="1"/>
      <c r="L31" s="1" t="s">
        <v>87</v>
      </c>
      <c r="M31" s="16">
        <v>763.6</v>
      </c>
      <c r="N31" s="4">
        <v>0</v>
      </c>
      <c r="O31" s="32">
        <v>95.93</v>
      </c>
      <c r="P31" s="16">
        <v>95.93</v>
      </c>
      <c r="Q31" s="4">
        <v>0</v>
      </c>
      <c r="R31" s="21">
        <v>96</v>
      </c>
      <c r="S31" s="16">
        <v>96</v>
      </c>
      <c r="T31" s="16">
        <v>96</v>
      </c>
      <c r="V31" s="4">
        <v>96</v>
      </c>
      <c r="W31" s="4">
        <v>96</v>
      </c>
      <c r="X31" s="4">
        <v>96</v>
      </c>
      <c r="Y31" s="3" t="str">
        <f t="shared" si="0"/>
        <v>292 019</v>
      </c>
      <c r="Z31" s="3" t="str">
        <f t="shared" si="1"/>
        <v>111_292 019</v>
      </c>
      <c r="AA31" s="3" t="e">
        <f>VLOOKUP(Z31,#REF!,1,0)</f>
        <v>#REF!</v>
      </c>
    </row>
    <row r="32" spans="1:27" x14ac:dyDescent="0.3">
      <c r="A32" s="1" t="s">
        <v>28</v>
      </c>
      <c r="B32" s="7" t="s">
        <v>2</v>
      </c>
      <c r="C32" s="1" t="s">
        <v>29</v>
      </c>
      <c r="D32" s="7" t="s">
        <v>124</v>
      </c>
      <c r="E32" s="1" t="s">
        <v>30</v>
      </c>
      <c r="F32" s="1" t="s">
        <v>30</v>
      </c>
      <c r="G32" s="1" t="s">
        <v>79</v>
      </c>
      <c r="H32" s="1" t="s">
        <v>181</v>
      </c>
      <c r="I32" s="1" t="s">
        <v>88</v>
      </c>
      <c r="J32" s="1" t="s">
        <v>186</v>
      </c>
      <c r="K32" s="1"/>
      <c r="L32" s="1" t="s">
        <v>89</v>
      </c>
      <c r="M32" s="16">
        <v>1088.55</v>
      </c>
      <c r="N32" s="4">
        <v>500</v>
      </c>
      <c r="O32" s="32">
        <v>500</v>
      </c>
      <c r="P32" s="16">
        <v>0</v>
      </c>
      <c r="Q32" s="4">
        <v>500</v>
      </c>
      <c r="R32" s="21">
        <v>100</v>
      </c>
      <c r="S32" s="16">
        <v>100</v>
      </c>
      <c r="T32" s="16">
        <v>100</v>
      </c>
      <c r="V32" s="4">
        <v>100</v>
      </c>
      <c r="W32" s="4">
        <v>100</v>
      </c>
      <c r="X32" s="4">
        <v>100</v>
      </c>
      <c r="Y32" s="3" t="str">
        <f t="shared" si="0"/>
        <v>292 027</v>
      </c>
      <c r="Z32" s="3" t="str">
        <f t="shared" si="1"/>
        <v>41_292 027</v>
      </c>
      <c r="AA32" s="3" t="e">
        <f>VLOOKUP(Z32,#REF!,1,0)</f>
        <v>#REF!</v>
      </c>
    </row>
    <row r="33" spans="1:27" ht="100.8" x14ac:dyDescent="0.3">
      <c r="A33" s="1" t="s">
        <v>28</v>
      </c>
      <c r="B33" s="7" t="s">
        <v>2</v>
      </c>
      <c r="C33" s="1" t="s">
        <v>31</v>
      </c>
      <c r="D33" s="7" t="s">
        <v>129</v>
      </c>
      <c r="E33" s="1" t="s">
        <v>30</v>
      </c>
      <c r="F33" s="1" t="s">
        <v>30</v>
      </c>
      <c r="G33" s="1" t="s">
        <v>90</v>
      </c>
      <c r="H33" s="1" t="s">
        <v>187</v>
      </c>
      <c r="I33" s="1" t="s">
        <v>35</v>
      </c>
      <c r="J33" s="27" t="s">
        <v>189</v>
      </c>
      <c r="K33" s="1"/>
      <c r="L33" s="1" t="s">
        <v>91</v>
      </c>
      <c r="M33" s="16">
        <v>3175.44</v>
      </c>
      <c r="N33" s="4">
        <v>1800</v>
      </c>
      <c r="O33" s="32">
        <v>1800</v>
      </c>
      <c r="P33" s="16">
        <v>0</v>
      </c>
      <c r="Q33" s="4">
        <v>1800</v>
      </c>
      <c r="R33" s="21" t="s">
        <v>30</v>
      </c>
      <c r="S33" s="16" t="s">
        <v>30</v>
      </c>
      <c r="T33" s="16" t="s">
        <v>30</v>
      </c>
      <c r="V33" s="4" t="s">
        <v>30</v>
      </c>
      <c r="W33" s="4" t="s">
        <v>30</v>
      </c>
      <c r="X33" s="4" t="s">
        <v>30</v>
      </c>
      <c r="Y33" s="3" t="str">
        <f t="shared" si="0"/>
        <v>312 001</v>
      </c>
      <c r="Z33" s="3" t="str">
        <f t="shared" si="1"/>
        <v>111_312 001</v>
      </c>
      <c r="AA33" s="3" t="e">
        <f>VLOOKUP(Z33,#REF!,1,0)</f>
        <v>#REF!</v>
      </c>
    </row>
    <row r="34" spans="1:27" ht="100.8" x14ac:dyDescent="0.3">
      <c r="A34" s="1" t="s">
        <v>28</v>
      </c>
      <c r="B34" s="7" t="s">
        <v>2</v>
      </c>
      <c r="C34" s="1" t="s">
        <v>31</v>
      </c>
      <c r="D34" s="7" t="s">
        <v>129</v>
      </c>
      <c r="E34" s="1" t="s">
        <v>30</v>
      </c>
      <c r="F34" s="1" t="s">
        <v>30</v>
      </c>
      <c r="G34" s="1" t="s">
        <v>90</v>
      </c>
      <c r="H34" s="1" t="s">
        <v>187</v>
      </c>
      <c r="I34" s="1" t="s">
        <v>35</v>
      </c>
      <c r="J34" s="27" t="s">
        <v>189</v>
      </c>
      <c r="K34" s="1" t="s">
        <v>28</v>
      </c>
      <c r="L34" s="1" t="s">
        <v>92</v>
      </c>
      <c r="M34" s="16" t="s">
        <v>30</v>
      </c>
      <c r="N34" s="4" t="s">
        <v>30</v>
      </c>
      <c r="O34" s="32" t="s">
        <v>30</v>
      </c>
      <c r="P34" s="16" t="s">
        <v>30</v>
      </c>
      <c r="Q34" s="4" t="s">
        <v>30</v>
      </c>
      <c r="R34" s="21">
        <v>7000</v>
      </c>
      <c r="S34" s="16">
        <v>7000</v>
      </c>
      <c r="T34" s="16">
        <v>7000</v>
      </c>
      <c r="V34" s="4">
        <v>7000</v>
      </c>
      <c r="W34" s="4">
        <v>7000</v>
      </c>
      <c r="X34" s="4">
        <v>7000</v>
      </c>
      <c r="Y34" s="3" t="str">
        <f t="shared" ref="Y34:Y50" si="2">CONCATENATE(G34," ",I34)</f>
        <v>312 001</v>
      </c>
      <c r="Z34" s="3" t="str">
        <f t="shared" ref="Z34:Z50" si="3">CONCATENATE(C34,"_",Y34)</f>
        <v>111_312 001</v>
      </c>
      <c r="AA34" s="3" t="e">
        <f>VLOOKUP(Z34,#REF!,1,0)</f>
        <v>#REF!</v>
      </c>
    </row>
    <row r="35" spans="1:27" ht="100.8" x14ac:dyDescent="0.3">
      <c r="A35" s="1" t="s">
        <v>28</v>
      </c>
      <c r="B35" s="7" t="s">
        <v>2</v>
      </c>
      <c r="C35" s="1" t="s">
        <v>31</v>
      </c>
      <c r="D35" s="7" t="s">
        <v>129</v>
      </c>
      <c r="E35" s="1" t="s">
        <v>30</v>
      </c>
      <c r="F35" s="1" t="s">
        <v>30</v>
      </c>
      <c r="G35" s="1" t="s">
        <v>90</v>
      </c>
      <c r="H35" s="1" t="s">
        <v>187</v>
      </c>
      <c r="I35" s="1" t="s">
        <v>35</v>
      </c>
      <c r="J35" s="27" t="s">
        <v>189</v>
      </c>
      <c r="K35" s="1" t="s">
        <v>74</v>
      </c>
      <c r="L35" s="1" t="s">
        <v>93</v>
      </c>
      <c r="M35" s="16" t="s">
        <v>30</v>
      </c>
      <c r="N35" s="4" t="s">
        <v>30</v>
      </c>
      <c r="O35" s="32" t="s">
        <v>30</v>
      </c>
      <c r="P35" s="16" t="s">
        <v>30</v>
      </c>
      <c r="Q35" s="4" t="s">
        <v>30</v>
      </c>
      <c r="R35" s="21">
        <v>2500</v>
      </c>
      <c r="S35" s="16">
        <v>2500</v>
      </c>
      <c r="T35" s="16">
        <v>2500</v>
      </c>
      <c r="V35" s="4">
        <v>2500</v>
      </c>
      <c r="W35" s="4">
        <v>2500</v>
      </c>
      <c r="X35" s="4">
        <v>2500</v>
      </c>
      <c r="Y35" s="3" t="str">
        <f t="shared" si="2"/>
        <v>312 001</v>
      </c>
      <c r="Z35" s="3" t="str">
        <f t="shared" si="3"/>
        <v>111_312 001</v>
      </c>
      <c r="AA35" s="3" t="e">
        <f>VLOOKUP(Z35,#REF!,1,0)</f>
        <v>#REF!</v>
      </c>
    </row>
    <row r="36" spans="1:27" x14ac:dyDescent="0.3">
      <c r="A36" s="1" t="s">
        <v>28</v>
      </c>
      <c r="B36" s="7" t="s">
        <v>2</v>
      </c>
      <c r="C36" s="1" t="s">
        <v>31</v>
      </c>
      <c r="D36" s="7" t="s">
        <v>129</v>
      </c>
      <c r="E36" s="1" t="s">
        <v>30</v>
      </c>
      <c r="F36" s="1" t="s">
        <v>30</v>
      </c>
      <c r="G36" s="1" t="s">
        <v>90</v>
      </c>
      <c r="H36" s="1" t="s">
        <v>187</v>
      </c>
      <c r="I36" s="1" t="s">
        <v>80</v>
      </c>
      <c r="J36" s="1" t="s">
        <v>190</v>
      </c>
      <c r="K36" s="1" t="s">
        <v>30</v>
      </c>
      <c r="L36" s="1" t="s">
        <v>94</v>
      </c>
      <c r="M36" s="16" t="s">
        <v>30</v>
      </c>
      <c r="N36" s="4" t="s">
        <v>30</v>
      </c>
      <c r="O36" s="32" t="s">
        <v>30</v>
      </c>
      <c r="P36" s="16" t="s">
        <v>30</v>
      </c>
      <c r="Q36" s="4" t="s">
        <v>30</v>
      </c>
      <c r="R36" s="21" t="s">
        <v>30</v>
      </c>
      <c r="S36" s="16" t="s">
        <v>30</v>
      </c>
      <c r="T36" s="16" t="s">
        <v>30</v>
      </c>
      <c r="V36" s="4" t="s">
        <v>30</v>
      </c>
      <c r="W36" s="4" t="s">
        <v>30</v>
      </c>
      <c r="X36" s="4" t="s">
        <v>30</v>
      </c>
      <c r="Y36" s="3" t="str">
        <f t="shared" si="2"/>
        <v>312 008</v>
      </c>
      <c r="Z36" s="3" t="str">
        <f t="shared" si="3"/>
        <v>111_312 008</v>
      </c>
      <c r="AA36" s="3" t="e">
        <f>VLOOKUP(Z36,#REF!,1,0)</f>
        <v>#REF!</v>
      </c>
    </row>
    <row r="37" spans="1:27" x14ac:dyDescent="0.3">
      <c r="A37" s="1" t="s">
        <v>28</v>
      </c>
      <c r="B37" s="7" t="s">
        <v>2</v>
      </c>
      <c r="C37" s="1" t="s">
        <v>31</v>
      </c>
      <c r="D37" s="7" t="s">
        <v>129</v>
      </c>
      <c r="E37" s="1" t="s">
        <v>30</v>
      </c>
      <c r="F37" s="1" t="s">
        <v>30</v>
      </c>
      <c r="G37" s="1" t="s">
        <v>90</v>
      </c>
      <c r="H37" s="1" t="s">
        <v>187</v>
      </c>
      <c r="I37" s="1" t="s">
        <v>44</v>
      </c>
      <c r="J37" s="1" t="s">
        <v>191</v>
      </c>
      <c r="K37" s="1" t="s">
        <v>30</v>
      </c>
      <c r="L37" s="1" t="s">
        <v>95</v>
      </c>
      <c r="M37" s="16">
        <v>8632.6299999999992</v>
      </c>
      <c r="N37" s="4">
        <v>10500</v>
      </c>
      <c r="O37" s="32">
        <v>31334.15</v>
      </c>
      <c r="P37" s="16">
        <v>31334.15</v>
      </c>
      <c r="Q37" s="4">
        <v>11282.6</v>
      </c>
      <c r="R37" s="21" t="s">
        <v>30</v>
      </c>
      <c r="S37" s="16" t="s">
        <v>30</v>
      </c>
      <c r="T37" s="16" t="s">
        <v>30</v>
      </c>
      <c r="V37" s="4" t="s">
        <v>30</v>
      </c>
      <c r="W37" s="4" t="s">
        <v>30</v>
      </c>
      <c r="X37" s="4" t="s">
        <v>30</v>
      </c>
      <c r="Y37" s="3" t="str">
        <f t="shared" si="2"/>
        <v>312 012</v>
      </c>
      <c r="Z37" s="3" t="str">
        <f t="shared" si="3"/>
        <v>111_312 012</v>
      </c>
      <c r="AA37" s="3" t="e">
        <f>VLOOKUP(Z37,#REF!,1,0)</f>
        <v>#REF!</v>
      </c>
    </row>
    <row r="38" spans="1:27" x14ac:dyDescent="0.3">
      <c r="A38" s="1" t="s">
        <v>28</v>
      </c>
      <c r="B38" s="7" t="s">
        <v>2</v>
      </c>
      <c r="C38" s="1" t="s">
        <v>96</v>
      </c>
      <c r="D38" s="7" t="s">
        <v>133</v>
      </c>
      <c r="E38" s="1" t="s">
        <v>30</v>
      </c>
      <c r="F38" s="1" t="s">
        <v>30</v>
      </c>
      <c r="G38" s="1" t="s">
        <v>90</v>
      </c>
      <c r="H38" s="1" t="s">
        <v>187</v>
      </c>
      <c r="I38" s="1" t="s">
        <v>44</v>
      </c>
      <c r="J38" s="1" t="s">
        <v>191</v>
      </c>
      <c r="K38" s="1" t="s">
        <v>30</v>
      </c>
      <c r="L38" s="1" t="s">
        <v>95</v>
      </c>
      <c r="M38" s="16">
        <v>1713.1</v>
      </c>
      <c r="N38" s="4">
        <v>0</v>
      </c>
      <c r="O38" s="32">
        <v>0</v>
      </c>
      <c r="P38" s="16">
        <v>0</v>
      </c>
      <c r="Q38" s="4">
        <v>0</v>
      </c>
      <c r="R38" s="21" t="s">
        <v>30</v>
      </c>
      <c r="S38" s="16" t="s">
        <v>30</v>
      </c>
      <c r="T38" s="16" t="s">
        <v>30</v>
      </c>
      <c r="V38" s="4" t="s">
        <v>30</v>
      </c>
      <c r="W38" s="4" t="s">
        <v>30</v>
      </c>
      <c r="X38" s="4" t="s">
        <v>30</v>
      </c>
      <c r="Y38" s="3" t="str">
        <f t="shared" si="2"/>
        <v>312 012</v>
      </c>
      <c r="Z38" s="3" t="str">
        <f t="shared" si="3"/>
        <v>1AC1_312 012</v>
      </c>
      <c r="AA38" s="3" t="e">
        <f>VLOOKUP(Z38,#REF!,1,0)</f>
        <v>#REF!</v>
      </c>
    </row>
    <row r="39" spans="1:27" x14ac:dyDescent="0.3">
      <c r="A39" s="1" t="s">
        <v>28</v>
      </c>
      <c r="B39" s="7" t="s">
        <v>2</v>
      </c>
      <c r="C39" s="1" t="s">
        <v>97</v>
      </c>
      <c r="D39" s="7" t="s">
        <v>134</v>
      </c>
      <c r="E39" s="1" t="s">
        <v>30</v>
      </c>
      <c r="F39" s="1" t="s">
        <v>30</v>
      </c>
      <c r="G39" s="1" t="s">
        <v>90</v>
      </c>
      <c r="H39" s="1" t="s">
        <v>187</v>
      </c>
      <c r="I39" s="1" t="s">
        <v>44</v>
      </c>
      <c r="J39" s="1" t="s">
        <v>191</v>
      </c>
      <c r="K39" s="1" t="s">
        <v>30</v>
      </c>
      <c r="L39" s="1" t="s">
        <v>95</v>
      </c>
      <c r="M39" s="16">
        <v>511.46</v>
      </c>
      <c r="N39" s="4">
        <v>0</v>
      </c>
      <c r="O39" s="32">
        <v>0</v>
      </c>
      <c r="P39" s="16">
        <v>0</v>
      </c>
      <c r="Q39" s="4">
        <v>0</v>
      </c>
      <c r="R39" s="21" t="s">
        <v>30</v>
      </c>
      <c r="S39" s="16" t="s">
        <v>30</v>
      </c>
      <c r="T39" s="16" t="s">
        <v>30</v>
      </c>
      <c r="V39" s="4" t="s">
        <v>30</v>
      </c>
      <c r="W39" s="4" t="s">
        <v>30</v>
      </c>
      <c r="X39" s="4" t="s">
        <v>30</v>
      </c>
      <c r="Y39" s="3" t="str">
        <f t="shared" si="2"/>
        <v>312 012</v>
      </c>
      <c r="Z39" s="3" t="str">
        <f t="shared" si="3"/>
        <v>1AC2_312 012</v>
      </c>
      <c r="AA39" s="3" t="e">
        <f>VLOOKUP(Z39,#REF!,1,0)</f>
        <v>#REF!</v>
      </c>
    </row>
    <row r="40" spans="1:27" x14ac:dyDescent="0.3">
      <c r="A40" s="1" t="s">
        <v>28</v>
      </c>
      <c r="B40" s="7" t="s">
        <v>2</v>
      </c>
      <c r="C40" s="1" t="s">
        <v>31</v>
      </c>
      <c r="D40" s="7" t="s">
        <v>129</v>
      </c>
      <c r="E40" s="1" t="s">
        <v>30</v>
      </c>
      <c r="F40" s="1" t="s">
        <v>30</v>
      </c>
      <c r="G40" s="1" t="s">
        <v>90</v>
      </c>
      <c r="H40" s="1" t="s">
        <v>187</v>
      </c>
      <c r="I40" s="1" t="s">
        <v>44</v>
      </c>
      <c r="J40" s="1" t="s">
        <v>191</v>
      </c>
      <c r="K40" s="1" t="s">
        <v>28</v>
      </c>
      <c r="L40" s="1" t="s">
        <v>98</v>
      </c>
      <c r="M40" s="16">
        <v>3276</v>
      </c>
      <c r="N40" s="4" t="s">
        <v>30</v>
      </c>
      <c r="O40" s="32" t="s">
        <v>30</v>
      </c>
      <c r="P40" s="16" t="s">
        <v>30</v>
      </c>
      <c r="Q40" s="4" t="s">
        <v>30</v>
      </c>
      <c r="R40" s="21">
        <v>360</v>
      </c>
      <c r="S40" s="16">
        <v>360</v>
      </c>
      <c r="T40" s="16">
        <v>360</v>
      </c>
      <c r="V40" s="4">
        <v>360</v>
      </c>
      <c r="W40" s="4">
        <v>360</v>
      </c>
      <c r="X40" s="4">
        <v>360</v>
      </c>
      <c r="Y40" s="3" t="str">
        <f t="shared" si="2"/>
        <v>312 012</v>
      </c>
      <c r="Z40" s="3" t="str">
        <f t="shared" si="3"/>
        <v>111_312 012</v>
      </c>
      <c r="AA40" s="3" t="e">
        <f>VLOOKUP(Z40,#REF!,1,0)</f>
        <v>#REF!</v>
      </c>
    </row>
    <row r="41" spans="1:27" x14ac:dyDescent="0.3">
      <c r="A41" s="1" t="s">
        <v>28</v>
      </c>
      <c r="B41" s="7" t="s">
        <v>2</v>
      </c>
      <c r="C41" s="1" t="s">
        <v>31</v>
      </c>
      <c r="D41" s="7" t="s">
        <v>129</v>
      </c>
      <c r="E41" s="1" t="s">
        <v>30</v>
      </c>
      <c r="F41" s="1" t="s">
        <v>30</v>
      </c>
      <c r="G41" s="1" t="s">
        <v>90</v>
      </c>
      <c r="H41" s="1" t="s">
        <v>187</v>
      </c>
      <c r="I41" s="1" t="s">
        <v>44</v>
      </c>
      <c r="J41" s="1" t="s">
        <v>191</v>
      </c>
      <c r="K41" s="1" t="s">
        <v>74</v>
      </c>
      <c r="L41" s="1" t="s">
        <v>99</v>
      </c>
      <c r="M41" s="16" t="s">
        <v>30</v>
      </c>
      <c r="N41" s="4" t="s">
        <v>30</v>
      </c>
      <c r="O41" s="32" t="s">
        <v>30</v>
      </c>
      <c r="P41" s="16" t="s">
        <v>30</v>
      </c>
      <c r="Q41" s="4" t="s">
        <v>30</v>
      </c>
      <c r="R41" s="21">
        <v>1680.15</v>
      </c>
      <c r="S41" s="16">
        <v>0</v>
      </c>
      <c r="T41" s="16">
        <v>0</v>
      </c>
      <c r="V41" s="4">
        <v>0</v>
      </c>
      <c r="W41" s="4">
        <v>0</v>
      </c>
      <c r="X41" s="4">
        <v>0</v>
      </c>
      <c r="Y41" s="3" t="str">
        <f t="shared" si="2"/>
        <v>312 012</v>
      </c>
      <c r="Z41" s="3" t="str">
        <f t="shared" si="3"/>
        <v>111_312 012</v>
      </c>
      <c r="AA41" s="3" t="e">
        <f>VLOOKUP(Z41,#REF!,1,0)</f>
        <v>#REF!</v>
      </c>
    </row>
    <row r="42" spans="1:27" x14ac:dyDescent="0.3">
      <c r="A42" s="1" t="s">
        <v>28</v>
      </c>
      <c r="B42" s="7" t="s">
        <v>2</v>
      </c>
      <c r="C42" s="1" t="s">
        <v>31</v>
      </c>
      <c r="D42" s="7" t="s">
        <v>129</v>
      </c>
      <c r="E42" s="1" t="s">
        <v>30</v>
      </c>
      <c r="F42" s="1" t="s">
        <v>30</v>
      </c>
      <c r="G42" s="1" t="s">
        <v>90</v>
      </c>
      <c r="H42" s="1" t="s">
        <v>187</v>
      </c>
      <c r="I42" s="1" t="s">
        <v>44</v>
      </c>
      <c r="J42" s="1" t="s">
        <v>191</v>
      </c>
      <c r="K42" s="1" t="s">
        <v>100</v>
      </c>
      <c r="L42" s="1" t="s">
        <v>101</v>
      </c>
      <c r="M42" s="16" t="s">
        <v>30</v>
      </c>
      <c r="N42" s="4" t="s">
        <v>30</v>
      </c>
      <c r="O42" s="32" t="s">
        <v>30</v>
      </c>
      <c r="P42" s="16" t="s">
        <v>30</v>
      </c>
      <c r="Q42" s="4" t="s">
        <v>30</v>
      </c>
      <c r="R42" s="21">
        <v>1600</v>
      </c>
      <c r="S42" s="16">
        <v>0</v>
      </c>
      <c r="T42" s="16">
        <v>0</v>
      </c>
      <c r="V42" s="4">
        <v>0</v>
      </c>
      <c r="W42" s="4">
        <v>0</v>
      </c>
      <c r="X42" s="4">
        <v>0</v>
      </c>
      <c r="Y42" s="3" t="str">
        <f t="shared" si="2"/>
        <v>312 012</v>
      </c>
      <c r="Z42" s="3" t="str">
        <f t="shared" si="3"/>
        <v>111_312 012</v>
      </c>
      <c r="AA42" s="3" t="e">
        <f>VLOOKUP(Z42,#REF!,1,0)</f>
        <v>#REF!</v>
      </c>
    </row>
    <row r="43" spans="1:27" x14ac:dyDescent="0.3">
      <c r="A43" s="1" t="s">
        <v>28</v>
      </c>
      <c r="B43" s="7" t="s">
        <v>2</v>
      </c>
      <c r="C43" s="1" t="s">
        <v>31</v>
      </c>
      <c r="D43" s="7" t="s">
        <v>129</v>
      </c>
      <c r="E43" s="1" t="s">
        <v>30</v>
      </c>
      <c r="F43" s="1" t="s">
        <v>30</v>
      </c>
      <c r="G43" s="1" t="s">
        <v>90</v>
      </c>
      <c r="H43" s="1" t="s">
        <v>187</v>
      </c>
      <c r="I43" s="1" t="s">
        <v>44</v>
      </c>
      <c r="J43" s="1" t="s">
        <v>191</v>
      </c>
      <c r="K43" s="1" t="s">
        <v>102</v>
      </c>
      <c r="L43" s="1" t="s">
        <v>103</v>
      </c>
      <c r="M43" s="16" t="s">
        <v>30</v>
      </c>
      <c r="N43" s="4" t="s">
        <v>30</v>
      </c>
      <c r="O43" s="32" t="s">
        <v>30</v>
      </c>
      <c r="P43" s="16" t="s">
        <v>30</v>
      </c>
      <c r="Q43" s="4" t="s">
        <v>30</v>
      </c>
      <c r="R43" s="21">
        <v>650</v>
      </c>
      <c r="S43" s="16">
        <v>650</v>
      </c>
      <c r="T43" s="16">
        <v>650</v>
      </c>
      <c r="V43" s="4">
        <v>650</v>
      </c>
      <c r="W43" s="4">
        <v>650</v>
      </c>
      <c r="X43" s="4">
        <v>650</v>
      </c>
      <c r="Y43" s="3" t="str">
        <f t="shared" si="2"/>
        <v>312 012</v>
      </c>
      <c r="Z43" s="3" t="str">
        <f t="shared" si="3"/>
        <v>111_312 012</v>
      </c>
      <c r="AA43" s="3" t="e">
        <f>VLOOKUP(Z43,#REF!,1,0)</f>
        <v>#REF!</v>
      </c>
    </row>
    <row r="44" spans="1:27" x14ac:dyDescent="0.3">
      <c r="A44" s="1" t="s">
        <v>100</v>
      </c>
      <c r="B44" s="7" t="s">
        <v>4</v>
      </c>
      <c r="C44" s="1" t="s">
        <v>104</v>
      </c>
      <c r="D44" s="7" t="s">
        <v>132</v>
      </c>
      <c r="E44" s="1" t="s">
        <v>30</v>
      </c>
      <c r="F44" s="1" t="s">
        <v>30</v>
      </c>
      <c r="G44" s="1" t="s">
        <v>105</v>
      </c>
      <c r="H44" s="1" t="s">
        <v>192</v>
      </c>
      <c r="I44" s="30" t="s">
        <v>180</v>
      </c>
      <c r="J44" s="1" t="s">
        <v>193</v>
      </c>
      <c r="K44" s="1" t="s">
        <v>30</v>
      </c>
      <c r="L44" s="1" t="s">
        <v>106</v>
      </c>
      <c r="M44" s="16" t="s">
        <v>30</v>
      </c>
      <c r="N44" s="4" t="s">
        <v>30</v>
      </c>
      <c r="O44" s="32" t="s">
        <v>30</v>
      </c>
      <c r="P44" s="16" t="s">
        <v>30</v>
      </c>
      <c r="Q44" s="4" t="s">
        <v>30</v>
      </c>
      <c r="R44" s="21">
        <v>996.8</v>
      </c>
      <c r="S44" s="16">
        <v>0</v>
      </c>
      <c r="T44" s="16">
        <v>0</v>
      </c>
      <c r="V44" s="4">
        <v>0</v>
      </c>
      <c r="W44" s="4">
        <v>0</v>
      </c>
      <c r="X44" s="4">
        <v>0</v>
      </c>
      <c r="Y44" s="3" t="str">
        <f t="shared" si="2"/>
        <v>453 000</v>
      </c>
      <c r="Z44" s="3" t="str">
        <f t="shared" si="3"/>
        <v>131N_453 000</v>
      </c>
      <c r="AA44" s="3" t="e">
        <f>VLOOKUP(Z44,#REF!,1,0)</f>
        <v>#REF!</v>
      </c>
    </row>
    <row r="45" spans="1:27" x14ac:dyDescent="0.3">
      <c r="A45" s="1" t="s">
        <v>100</v>
      </c>
      <c r="B45" s="7" t="s">
        <v>4</v>
      </c>
      <c r="C45" s="1" t="s">
        <v>107</v>
      </c>
      <c r="D45" s="7" t="s">
        <v>131</v>
      </c>
      <c r="E45" s="1" t="s">
        <v>30</v>
      </c>
      <c r="F45" s="1" t="s">
        <v>30</v>
      </c>
      <c r="G45" s="1" t="s">
        <v>105</v>
      </c>
      <c r="H45" s="1" t="s">
        <v>192</v>
      </c>
      <c r="I45" s="30" t="s">
        <v>180</v>
      </c>
      <c r="J45" s="1" t="s">
        <v>193</v>
      </c>
      <c r="K45" s="1" t="s">
        <v>30</v>
      </c>
      <c r="L45" s="1" t="s">
        <v>108</v>
      </c>
      <c r="M45" s="16" t="s">
        <v>30</v>
      </c>
      <c r="N45" s="4">
        <v>0</v>
      </c>
      <c r="O45" s="32">
        <v>2148.9</v>
      </c>
      <c r="P45" s="16">
        <v>2148.9</v>
      </c>
      <c r="Q45" s="4">
        <v>2148.9</v>
      </c>
      <c r="R45" s="21" t="s">
        <v>30</v>
      </c>
      <c r="S45" s="16" t="s">
        <v>30</v>
      </c>
      <c r="T45" s="16" t="s">
        <v>30</v>
      </c>
      <c r="V45" s="4" t="s">
        <v>30</v>
      </c>
      <c r="W45" s="4" t="s">
        <v>30</v>
      </c>
      <c r="X45" s="4" t="s">
        <v>30</v>
      </c>
      <c r="Y45" s="3" t="str">
        <f t="shared" si="2"/>
        <v>453 000</v>
      </c>
      <c r="Z45" s="3" t="str">
        <f t="shared" si="3"/>
        <v>131M_453 000</v>
      </c>
      <c r="AA45" s="3" t="e">
        <f>VLOOKUP(Z45,#REF!,1,0)</f>
        <v>#REF!</v>
      </c>
    </row>
    <row r="46" spans="1:27" x14ac:dyDescent="0.3">
      <c r="A46" s="1" t="s">
        <v>100</v>
      </c>
      <c r="B46" s="7" t="s">
        <v>4</v>
      </c>
      <c r="C46" s="1" t="s">
        <v>31</v>
      </c>
      <c r="D46" s="7" t="s">
        <v>129</v>
      </c>
      <c r="E46" s="1" t="s">
        <v>30</v>
      </c>
      <c r="F46" s="1" t="s">
        <v>30</v>
      </c>
      <c r="G46" s="1" t="s">
        <v>105</v>
      </c>
      <c r="H46" s="1" t="s">
        <v>192</v>
      </c>
      <c r="I46" s="30" t="s">
        <v>180</v>
      </c>
      <c r="J46" s="1" t="s">
        <v>193</v>
      </c>
      <c r="K46" s="1" t="s">
        <v>30</v>
      </c>
      <c r="L46" s="1" t="s">
        <v>109</v>
      </c>
      <c r="M46" s="16">
        <v>3541.56</v>
      </c>
      <c r="N46" s="4">
        <v>0</v>
      </c>
      <c r="O46" s="32">
        <v>7348.74</v>
      </c>
      <c r="P46" s="16">
        <v>7348.74</v>
      </c>
      <c r="Q46" s="4">
        <v>4506.57</v>
      </c>
      <c r="R46" s="21" t="s">
        <v>30</v>
      </c>
      <c r="S46" s="16" t="s">
        <v>30</v>
      </c>
      <c r="T46" s="16" t="s">
        <v>30</v>
      </c>
      <c r="V46" s="4" t="s">
        <v>30</v>
      </c>
      <c r="W46" s="4" t="s">
        <v>30</v>
      </c>
      <c r="X46" s="4" t="s">
        <v>30</v>
      </c>
      <c r="Y46" s="3" t="str">
        <f t="shared" si="2"/>
        <v>453 000</v>
      </c>
      <c r="Z46" s="3" t="str">
        <f t="shared" si="3"/>
        <v>111_453 000</v>
      </c>
      <c r="AA46" s="3" t="e">
        <f>VLOOKUP(Z46,#REF!,1,0)</f>
        <v>#REF!</v>
      </c>
    </row>
    <row r="47" spans="1:27" x14ac:dyDescent="0.3">
      <c r="A47" s="1" t="s">
        <v>100</v>
      </c>
      <c r="B47" s="7" t="s">
        <v>4</v>
      </c>
      <c r="C47" s="1" t="s">
        <v>110</v>
      </c>
      <c r="D47" s="7" t="s">
        <v>130</v>
      </c>
      <c r="E47" s="1" t="s">
        <v>30</v>
      </c>
      <c r="F47" s="1" t="s">
        <v>30</v>
      </c>
      <c r="G47" s="1" t="s">
        <v>105</v>
      </c>
      <c r="H47" s="1" t="s">
        <v>192</v>
      </c>
      <c r="I47" s="30" t="s">
        <v>180</v>
      </c>
      <c r="J47" s="1" t="s">
        <v>193</v>
      </c>
      <c r="K47" s="1" t="s">
        <v>30</v>
      </c>
      <c r="L47" s="1" t="s">
        <v>111</v>
      </c>
      <c r="M47" s="16">
        <v>1526.4</v>
      </c>
      <c r="N47" s="4" t="s">
        <v>30</v>
      </c>
      <c r="O47" s="32" t="s">
        <v>30</v>
      </c>
      <c r="P47" s="16" t="s">
        <v>30</v>
      </c>
      <c r="Q47" s="4" t="s">
        <v>30</v>
      </c>
      <c r="R47" s="21" t="s">
        <v>30</v>
      </c>
      <c r="S47" s="16" t="s">
        <v>30</v>
      </c>
      <c r="T47" s="16" t="s">
        <v>30</v>
      </c>
      <c r="V47" s="4" t="s">
        <v>30</v>
      </c>
      <c r="W47" s="4" t="s">
        <v>30</v>
      </c>
      <c r="X47" s="4" t="s">
        <v>30</v>
      </c>
      <c r="Y47" s="3" t="str">
        <f t="shared" si="2"/>
        <v>453 000</v>
      </c>
      <c r="Z47" s="3" t="str">
        <f t="shared" si="3"/>
        <v>131L_453 000</v>
      </c>
      <c r="AA47" s="3" t="e">
        <f>VLOOKUP(Z47,#REF!,1,0)</f>
        <v>#REF!</v>
      </c>
    </row>
    <row r="48" spans="1:27" x14ac:dyDescent="0.3">
      <c r="A48" s="1" t="s">
        <v>100</v>
      </c>
      <c r="B48" s="7" t="s">
        <v>4</v>
      </c>
      <c r="C48" s="1" t="s">
        <v>104</v>
      </c>
      <c r="D48" s="7" t="s">
        <v>132</v>
      </c>
      <c r="E48" s="1" t="s">
        <v>30</v>
      </c>
      <c r="F48" s="1" t="s">
        <v>30</v>
      </c>
      <c r="G48" s="1" t="s">
        <v>105</v>
      </c>
      <c r="H48" s="1" t="s">
        <v>192</v>
      </c>
      <c r="I48" s="30" t="s">
        <v>180</v>
      </c>
      <c r="J48" s="1" t="s">
        <v>193</v>
      </c>
      <c r="K48" s="1" t="s">
        <v>28</v>
      </c>
      <c r="L48" s="1" t="s">
        <v>112</v>
      </c>
      <c r="M48" s="16" t="s">
        <v>30</v>
      </c>
      <c r="N48" s="4" t="s">
        <v>30</v>
      </c>
      <c r="O48" s="32" t="s">
        <v>30</v>
      </c>
      <c r="P48" s="16" t="s">
        <v>30</v>
      </c>
      <c r="Q48" s="4" t="s">
        <v>30</v>
      </c>
      <c r="R48" s="21">
        <v>5253.38</v>
      </c>
      <c r="S48" s="16">
        <v>0</v>
      </c>
      <c r="T48" s="16">
        <v>0</v>
      </c>
      <c r="V48" s="4">
        <v>0</v>
      </c>
      <c r="W48" s="4">
        <v>0</v>
      </c>
      <c r="X48" s="4">
        <v>0</v>
      </c>
      <c r="Y48" s="3" t="str">
        <f t="shared" si="2"/>
        <v>453 000</v>
      </c>
      <c r="Z48" s="3" t="str">
        <f t="shared" si="3"/>
        <v>131N_453 000</v>
      </c>
      <c r="AA48" s="3" t="e">
        <f>VLOOKUP(Z48,#REF!,1,0)</f>
        <v>#REF!</v>
      </c>
    </row>
    <row r="49" spans="1:27" x14ac:dyDescent="0.3">
      <c r="A49" s="1" t="s">
        <v>100</v>
      </c>
      <c r="B49" s="7" t="s">
        <v>4</v>
      </c>
      <c r="C49" s="1" t="s">
        <v>104</v>
      </c>
      <c r="D49" s="7" t="s">
        <v>132</v>
      </c>
      <c r="E49" s="1" t="s">
        <v>30</v>
      </c>
      <c r="F49" s="1" t="s">
        <v>30</v>
      </c>
      <c r="G49" s="1" t="s">
        <v>105</v>
      </c>
      <c r="H49" s="1" t="s">
        <v>192</v>
      </c>
      <c r="I49" s="30" t="s">
        <v>180</v>
      </c>
      <c r="J49" s="1" t="s">
        <v>193</v>
      </c>
      <c r="K49" s="1" t="s">
        <v>74</v>
      </c>
      <c r="L49" s="1" t="s">
        <v>113</v>
      </c>
      <c r="M49" s="16" t="s">
        <v>30</v>
      </c>
      <c r="N49" s="4" t="s">
        <v>30</v>
      </c>
      <c r="O49" s="32" t="s">
        <v>30</v>
      </c>
      <c r="P49" s="16" t="s">
        <v>30</v>
      </c>
      <c r="Q49" s="4" t="s">
        <v>30</v>
      </c>
      <c r="R49" s="21">
        <v>3368.91</v>
      </c>
      <c r="S49" s="16">
        <v>0</v>
      </c>
      <c r="T49" s="16">
        <v>0</v>
      </c>
      <c r="V49" s="4">
        <v>0</v>
      </c>
      <c r="W49" s="4">
        <v>0</v>
      </c>
      <c r="X49" s="4">
        <v>0</v>
      </c>
      <c r="Y49" s="3" t="str">
        <f t="shared" si="2"/>
        <v>453 000</v>
      </c>
      <c r="Z49" s="3" t="str">
        <f t="shared" si="3"/>
        <v>131N_453 000</v>
      </c>
      <c r="AA49" s="3" t="e">
        <f>VLOOKUP(Z49,#REF!,1,0)</f>
        <v>#REF!</v>
      </c>
    </row>
    <row r="50" spans="1:27" x14ac:dyDescent="0.3">
      <c r="A50" s="1" t="s">
        <v>100</v>
      </c>
      <c r="B50" s="7" t="s">
        <v>4</v>
      </c>
      <c r="C50" s="1" t="s">
        <v>114</v>
      </c>
      <c r="D50" s="7" t="s">
        <v>125</v>
      </c>
      <c r="E50" s="1" t="s">
        <v>30</v>
      </c>
      <c r="F50" s="1" t="s">
        <v>30</v>
      </c>
      <c r="G50" s="1" t="s">
        <v>115</v>
      </c>
      <c r="H50" s="1" t="s">
        <v>194</v>
      </c>
      <c r="I50" s="1" t="s">
        <v>35</v>
      </c>
      <c r="J50" s="1" t="s">
        <v>195</v>
      </c>
      <c r="K50" s="1" t="s">
        <v>30</v>
      </c>
      <c r="L50" s="1" t="s">
        <v>116</v>
      </c>
      <c r="M50" s="16">
        <v>114143.85</v>
      </c>
      <c r="N50" s="4">
        <v>155000</v>
      </c>
      <c r="O50" s="32">
        <v>162500</v>
      </c>
      <c r="P50" s="16">
        <v>114358.85</v>
      </c>
      <c r="Q50" s="4">
        <v>162500</v>
      </c>
      <c r="R50" s="21">
        <v>25000</v>
      </c>
      <c r="S50" s="16">
        <v>0</v>
      </c>
      <c r="T50" s="16">
        <v>0</v>
      </c>
      <c r="V50" s="4">
        <v>0</v>
      </c>
      <c r="W50" s="4">
        <v>0</v>
      </c>
      <c r="X50" s="4">
        <v>0</v>
      </c>
      <c r="Y50" s="3" t="str">
        <f t="shared" si="2"/>
        <v>454 001</v>
      </c>
      <c r="Z50" s="3" t="str">
        <f t="shared" si="3"/>
        <v>46_454 001</v>
      </c>
      <c r="AA50" s="3" t="e">
        <f>VLOOKUP(Z50,#REF!,1,0)</f>
        <v>#REF!</v>
      </c>
    </row>
    <row r="51" spans="1:27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32"/>
      <c r="N51" s="32"/>
      <c r="O51" s="32"/>
      <c r="P51" s="32"/>
      <c r="Q51" s="32"/>
      <c r="R51" s="33"/>
      <c r="S51" s="32"/>
      <c r="T51" s="32"/>
      <c r="V51" s="32"/>
      <c r="W51" s="32"/>
      <c r="X51" s="32"/>
    </row>
    <row r="52" spans="1:27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32"/>
      <c r="N52" s="32"/>
      <c r="O52" s="32"/>
      <c r="P52" s="32"/>
      <c r="Q52" s="32"/>
      <c r="R52" s="33"/>
      <c r="S52" s="32"/>
      <c r="T52" s="32"/>
      <c r="V52" s="32"/>
      <c r="W52" s="32"/>
      <c r="X52" s="32"/>
    </row>
    <row r="53" spans="1:27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32"/>
      <c r="N53" s="32"/>
      <c r="O53" s="32"/>
      <c r="P53" s="32"/>
      <c r="Q53" s="32"/>
      <c r="R53" s="33"/>
      <c r="S53" s="32"/>
      <c r="T53" s="32"/>
      <c r="V53" s="32"/>
      <c r="W53" s="32"/>
      <c r="X53" s="32"/>
    </row>
    <row r="54" spans="1:27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32"/>
      <c r="N54" s="32"/>
      <c r="O54" s="32"/>
      <c r="P54" s="32"/>
      <c r="Q54" s="32"/>
      <c r="R54" s="33"/>
      <c r="S54" s="32"/>
      <c r="T54" s="32"/>
      <c r="V54" s="32"/>
      <c r="W54" s="32"/>
      <c r="X54" s="32"/>
    </row>
    <row r="55" spans="1:27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32"/>
      <c r="N55" s="32"/>
      <c r="O55" s="32"/>
      <c r="P55" s="32"/>
      <c r="Q55" s="32"/>
      <c r="R55" s="33"/>
      <c r="S55" s="32"/>
      <c r="T55" s="32"/>
      <c r="V55" s="32"/>
      <c r="W55" s="32"/>
      <c r="X55" s="32"/>
    </row>
    <row r="56" spans="1:27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32"/>
      <c r="N56" s="32"/>
      <c r="O56" s="32"/>
      <c r="P56" s="32"/>
      <c r="Q56" s="32"/>
      <c r="R56" s="33"/>
      <c r="S56" s="32"/>
      <c r="T56" s="32"/>
      <c r="V56" s="32"/>
      <c r="W56" s="32"/>
      <c r="X56" s="32"/>
    </row>
    <row r="57" spans="1:27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32"/>
      <c r="N57" s="32"/>
      <c r="O57" s="32"/>
      <c r="P57" s="32"/>
      <c r="Q57" s="32"/>
      <c r="R57" s="33"/>
      <c r="S57" s="32"/>
      <c r="T57" s="32"/>
      <c r="V57" s="32"/>
      <c r="W57" s="32"/>
      <c r="X57" s="32"/>
    </row>
    <row r="58" spans="1:27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32"/>
      <c r="N58" s="32"/>
      <c r="O58" s="32"/>
      <c r="P58" s="32"/>
      <c r="Q58" s="32"/>
      <c r="R58" s="33"/>
      <c r="S58" s="32"/>
      <c r="T58" s="32"/>
      <c r="V58" s="32"/>
      <c r="W58" s="32"/>
      <c r="X58" s="32"/>
    </row>
    <row r="59" spans="1:27" x14ac:dyDescent="0.3">
      <c r="R59" s="11"/>
      <c r="Y59" s="3" t="str">
        <f t="shared" ref="Y59:Y64" si="4">CONCATENATE(G59," ",I59)</f>
        <v xml:space="preserve"> </v>
      </c>
    </row>
    <row r="60" spans="1:27" x14ac:dyDescent="0.3">
      <c r="R60" s="11"/>
      <c r="Y60" s="3" t="str">
        <f t="shared" si="4"/>
        <v xml:space="preserve"> </v>
      </c>
    </row>
    <row r="61" spans="1:27" ht="43.2" hidden="1" x14ac:dyDescent="0.3">
      <c r="M61" s="29" t="s">
        <v>17</v>
      </c>
      <c r="N61" s="2" t="s">
        <v>18</v>
      </c>
      <c r="O61" s="12" t="s">
        <v>19</v>
      </c>
      <c r="P61" s="12" t="s">
        <v>20</v>
      </c>
      <c r="Q61" s="2" t="s">
        <v>21</v>
      </c>
      <c r="R61" s="20" t="s">
        <v>22</v>
      </c>
      <c r="S61" s="9" t="s">
        <v>23</v>
      </c>
      <c r="T61" s="9" t="s">
        <v>24</v>
      </c>
      <c r="U61" s="23" t="s">
        <v>10</v>
      </c>
      <c r="V61" s="6" t="s">
        <v>25</v>
      </c>
      <c r="W61" s="6" t="s">
        <v>26</v>
      </c>
      <c r="X61" s="6" t="s">
        <v>27</v>
      </c>
      <c r="Y61" s="3" t="str">
        <f t="shared" si="4"/>
        <v xml:space="preserve"> </v>
      </c>
    </row>
    <row r="62" spans="1:27" hidden="1" x14ac:dyDescent="0.3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 t="s">
        <v>117</v>
      </c>
      <c r="M62" s="13">
        <f t="shared" ref="M62:X62" si="5">SUM(M2:M50)</f>
        <v>668235.63</v>
      </c>
      <c r="N62" s="11">
        <f t="shared" si="5"/>
        <v>710017</v>
      </c>
      <c r="O62" s="13">
        <f t="shared" si="5"/>
        <v>750680.72000000009</v>
      </c>
      <c r="P62" s="13">
        <f t="shared" si="5"/>
        <v>643392.04</v>
      </c>
      <c r="Q62" s="11">
        <f t="shared" si="5"/>
        <v>727691.07</v>
      </c>
      <c r="R62" s="13">
        <f t="shared" si="5"/>
        <v>593439.33000000019</v>
      </c>
      <c r="S62" s="13">
        <f t="shared" si="5"/>
        <v>563178.09</v>
      </c>
      <c r="T62" s="13">
        <f t="shared" si="5"/>
        <v>603466.09</v>
      </c>
      <c r="U62" s="17">
        <f t="shared" si="5"/>
        <v>0</v>
      </c>
      <c r="V62" s="17">
        <f t="shared" si="5"/>
        <v>563178.09</v>
      </c>
      <c r="W62" s="17">
        <f t="shared" si="5"/>
        <v>603466.09</v>
      </c>
      <c r="X62" s="17">
        <f t="shared" si="5"/>
        <v>603466.09</v>
      </c>
      <c r="Y62" s="3" t="str">
        <f t="shared" si="4"/>
        <v xml:space="preserve"> </v>
      </c>
    </row>
    <row r="63" spans="1:27" hidden="1" x14ac:dyDescent="0.3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 t="s">
        <v>117</v>
      </c>
      <c r="M63" s="13" t="e">
        <f>'Návrh rozpočtu'!#REF!</f>
        <v>#REF!</v>
      </c>
      <c r="N63" s="5">
        <v>0</v>
      </c>
      <c r="O63" s="13" t="e">
        <f>'Návrh rozpočtu'!#REF!</f>
        <v>#REF!</v>
      </c>
      <c r="P63" s="13" t="e">
        <f>'Návrh rozpočtu'!#REF!</f>
        <v>#REF!</v>
      </c>
      <c r="Q63" s="5"/>
      <c r="R63" s="13" t="e">
        <f>'Návrh rozpočtu'!#REF!</f>
        <v>#REF!</v>
      </c>
      <c r="S63" s="15">
        <f>'Návrh rozpočtu'!B7</f>
        <v>668235.63000000012</v>
      </c>
      <c r="T63" s="15">
        <f>'Návrh rozpočtu'!C7</f>
        <v>643392.04</v>
      </c>
      <c r="U63" s="18">
        <f>'Návrh rozpočtu'!E7</f>
        <v>505546.69</v>
      </c>
      <c r="V63" s="18">
        <f>'Návrh rozpočtu'!F7</f>
        <v>626875.09000000008</v>
      </c>
      <c r="W63" s="18">
        <f>'Návrh rozpočtu'!G7</f>
        <v>621060.09000000008</v>
      </c>
      <c r="X63" s="18">
        <f>'Návrh rozpočtu'!H7</f>
        <v>639383.09000000008</v>
      </c>
      <c r="Y63" s="3" t="str">
        <f t="shared" si="4"/>
        <v xml:space="preserve"> </v>
      </c>
    </row>
    <row r="64" spans="1:27" hidden="1" x14ac:dyDescent="0.3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5" t="s">
        <v>118</v>
      </c>
      <c r="M64" s="14" t="e">
        <f t="shared" ref="M64:Q64" si="6">M62-M63</f>
        <v>#REF!</v>
      </c>
      <c r="N64" s="8">
        <f t="shared" si="6"/>
        <v>710017</v>
      </c>
      <c r="O64" s="14" t="e">
        <f t="shared" si="6"/>
        <v>#REF!</v>
      </c>
      <c r="P64" s="14" t="e">
        <f t="shared" si="6"/>
        <v>#REF!</v>
      </c>
      <c r="Q64" s="22">
        <f t="shared" si="6"/>
        <v>727691.07</v>
      </c>
      <c r="R64" s="14" t="e">
        <f>R62-R63</f>
        <v>#REF!</v>
      </c>
      <c r="S64" s="14">
        <f t="shared" ref="S64:T64" si="7">S62-S63</f>
        <v>-105057.54000000015</v>
      </c>
      <c r="T64" s="14">
        <f t="shared" si="7"/>
        <v>-39925.95000000007</v>
      </c>
      <c r="U64" s="19">
        <f>U62-U63</f>
        <v>-505546.69</v>
      </c>
      <c r="V64" s="19">
        <f>V62-V63</f>
        <v>-63697.000000000116</v>
      </c>
      <c r="W64" s="19">
        <f t="shared" ref="W64" si="8">W62-W63</f>
        <v>-17594.000000000116</v>
      </c>
      <c r="X64" s="19">
        <f t="shared" ref="X64" si="9">X62-X63</f>
        <v>-35917.000000000116</v>
      </c>
      <c r="Y64" s="3" t="str">
        <f t="shared" si="4"/>
        <v xml:space="preserve"> </v>
      </c>
    </row>
    <row r="65" spans="1:24" hidden="1" x14ac:dyDescent="0.3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</row>
    <row r="66" spans="1:24" hidden="1" x14ac:dyDescent="0.3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 t="s">
        <v>120</v>
      </c>
      <c r="M66" s="5">
        <f t="shared" ref="M66:X66" si="10">SUMIF($A$2:$A$50,1,M2:M50)</f>
        <v>525364.82000000007</v>
      </c>
      <c r="N66" s="5">
        <f t="shared" si="10"/>
        <v>555017</v>
      </c>
      <c r="O66" s="5">
        <f t="shared" si="10"/>
        <v>578683.08000000007</v>
      </c>
      <c r="P66" s="5">
        <f t="shared" si="10"/>
        <v>519535.55000000005</v>
      </c>
      <c r="Q66" s="5">
        <f t="shared" si="10"/>
        <v>558535.6</v>
      </c>
      <c r="R66" s="5">
        <f t="shared" si="10"/>
        <v>558820.24000000011</v>
      </c>
      <c r="S66" s="5">
        <f t="shared" si="10"/>
        <v>563178.09</v>
      </c>
      <c r="T66" s="5">
        <f t="shared" si="10"/>
        <v>603466.09</v>
      </c>
      <c r="U66" s="5">
        <f t="shared" si="10"/>
        <v>0</v>
      </c>
      <c r="V66" s="5">
        <f t="shared" si="10"/>
        <v>563178.09</v>
      </c>
      <c r="W66" s="5">
        <f t="shared" si="10"/>
        <v>603466.09</v>
      </c>
      <c r="X66" s="5">
        <f t="shared" si="10"/>
        <v>603466.09</v>
      </c>
    </row>
    <row r="67" spans="1:24" hidden="1" x14ac:dyDescent="0.3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 t="s">
        <v>120</v>
      </c>
      <c r="M67" s="5" t="e">
        <f>'Návrh rozpočtu'!#REF!</f>
        <v>#REF!</v>
      </c>
      <c r="N67" s="5"/>
      <c r="O67" s="5" t="e">
        <f>'Návrh rozpočtu'!#REF!</f>
        <v>#REF!</v>
      </c>
      <c r="P67" s="5" t="e">
        <f>'Návrh rozpočtu'!#REF!</f>
        <v>#REF!</v>
      </c>
      <c r="Q67" s="5"/>
      <c r="R67" s="5" t="e">
        <f>'Návrh rozpočtu'!#REF!</f>
        <v>#REF!</v>
      </c>
      <c r="S67" s="5">
        <f>'Návrh rozpočtu'!B4</f>
        <v>525364.82000000007</v>
      </c>
      <c r="T67" s="5">
        <f>'Návrh rozpočtu'!C4</f>
        <v>519535.55000000005</v>
      </c>
      <c r="U67" s="5">
        <f>'Návrh rozpočtu'!E4</f>
        <v>505546.69</v>
      </c>
      <c r="V67" s="5">
        <f>'Návrh rozpočtu'!F4</f>
        <v>593575.09000000008</v>
      </c>
      <c r="W67" s="5">
        <f>'Návrh rozpočtu'!G4</f>
        <v>621060.09000000008</v>
      </c>
      <c r="X67" s="5">
        <f>'Návrh rozpočtu'!H4</f>
        <v>639383.09000000008</v>
      </c>
    </row>
    <row r="68" spans="1:24" hidden="1" x14ac:dyDescent="0.3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5" t="s">
        <v>118</v>
      </c>
      <c r="M68" s="8" t="e">
        <f t="shared" ref="M68:Q68" si="11">M66-M67</f>
        <v>#REF!</v>
      </c>
      <c r="N68" s="8">
        <f t="shared" si="11"/>
        <v>555017</v>
      </c>
      <c r="O68" s="8" t="e">
        <f t="shared" si="11"/>
        <v>#REF!</v>
      </c>
      <c r="P68" s="8" t="e">
        <f t="shared" si="11"/>
        <v>#REF!</v>
      </c>
      <c r="Q68" s="8">
        <f t="shared" si="11"/>
        <v>558535.6</v>
      </c>
      <c r="R68" s="8" t="e">
        <f>R66-R67</f>
        <v>#REF!</v>
      </c>
      <c r="S68" s="8">
        <f t="shared" ref="S68:X68" si="12">S66-S67</f>
        <v>37813.269999999902</v>
      </c>
      <c r="T68" s="8">
        <f t="shared" si="12"/>
        <v>83930.539999999921</v>
      </c>
      <c r="U68" s="8">
        <f t="shared" si="12"/>
        <v>-505546.69</v>
      </c>
      <c r="V68" s="8">
        <f t="shared" si="12"/>
        <v>-30397.000000000116</v>
      </c>
      <c r="W68" s="8">
        <f t="shared" si="12"/>
        <v>-17594.000000000116</v>
      </c>
      <c r="X68" s="8">
        <f t="shared" si="12"/>
        <v>-35917.000000000116</v>
      </c>
    </row>
    <row r="69" spans="1:24" hidden="1" x14ac:dyDescent="0.3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</row>
    <row r="70" spans="1:24" hidden="1" x14ac:dyDescent="0.3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</row>
    <row r="71" spans="1:24" hidden="1" x14ac:dyDescent="0.3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6" t="s">
        <v>121</v>
      </c>
      <c r="M71" s="5">
        <f t="shared" ref="M71:X71" si="13">SUMIF($A$2:$A$50,2,M$2:M$50)</f>
        <v>23659</v>
      </c>
      <c r="N71" s="5">
        <f t="shared" si="13"/>
        <v>0</v>
      </c>
      <c r="O71" s="5">
        <f t="shared" si="13"/>
        <v>0</v>
      </c>
      <c r="P71" s="5">
        <f t="shared" si="13"/>
        <v>0</v>
      </c>
      <c r="Q71" s="5">
        <f t="shared" si="13"/>
        <v>0</v>
      </c>
      <c r="R71" s="5">
        <f t="shared" si="13"/>
        <v>0</v>
      </c>
      <c r="S71" s="5">
        <f t="shared" si="13"/>
        <v>0</v>
      </c>
      <c r="T71" s="5">
        <f t="shared" si="13"/>
        <v>0</v>
      </c>
      <c r="U71" s="5">
        <f t="shared" si="13"/>
        <v>0</v>
      </c>
      <c r="V71" s="5">
        <f t="shared" si="13"/>
        <v>0</v>
      </c>
      <c r="W71" s="5">
        <f t="shared" si="13"/>
        <v>0</v>
      </c>
      <c r="X71" s="5">
        <f t="shared" si="13"/>
        <v>0</v>
      </c>
    </row>
    <row r="72" spans="1:24" hidden="1" x14ac:dyDescent="0.3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6" t="s">
        <v>121</v>
      </c>
      <c r="M72" s="5" t="e">
        <f>'Návrh rozpočtu'!#REF!</f>
        <v>#REF!</v>
      </c>
      <c r="N72" s="5"/>
      <c r="O72" s="5" t="e">
        <f>'Návrh rozpočtu'!#REF!</f>
        <v>#REF!</v>
      </c>
      <c r="P72" s="5" t="e">
        <f>'Návrh rozpočtu'!#REF!</f>
        <v>#REF!</v>
      </c>
      <c r="Q72" s="5"/>
      <c r="R72" s="5" t="e">
        <f>'Návrh rozpočtu'!#REF!</f>
        <v>#REF!</v>
      </c>
      <c r="S72" s="5">
        <f>'Návrh rozpočtu'!B5</f>
        <v>23659</v>
      </c>
      <c r="T72" s="5">
        <f>'Návrh rozpočtu'!C5</f>
        <v>0</v>
      </c>
      <c r="U72" s="5">
        <f>'Návrh rozpočtu'!E5</f>
        <v>0</v>
      </c>
      <c r="V72" s="5">
        <f>'Návrh rozpočtu'!E5</f>
        <v>0</v>
      </c>
      <c r="W72" s="5">
        <f>'Návrh rozpočtu'!F5</f>
        <v>0</v>
      </c>
      <c r="X72" s="5">
        <f>'Návrh rozpočtu'!G5</f>
        <v>0</v>
      </c>
    </row>
    <row r="73" spans="1:24" hidden="1" x14ac:dyDescent="0.3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5" t="s">
        <v>118</v>
      </c>
      <c r="M73" s="8" t="e">
        <f t="shared" ref="M73:Q73" si="14">M71-M72</f>
        <v>#REF!</v>
      </c>
      <c r="N73" s="8">
        <f t="shared" si="14"/>
        <v>0</v>
      </c>
      <c r="O73" s="8" t="e">
        <f t="shared" si="14"/>
        <v>#REF!</v>
      </c>
      <c r="P73" s="8" t="e">
        <f t="shared" si="14"/>
        <v>#REF!</v>
      </c>
      <c r="Q73" s="8">
        <f t="shared" si="14"/>
        <v>0</v>
      </c>
      <c r="R73" s="8" t="e">
        <f>R71-R72</f>
        <v>#REF!</v>
      </c>
      <c r="S73" s="5">
        <f t="shared" ref="S73:X73" si="15">S71-S72</f>
        <v>-23659</v>
      </c>
      <c r="T73" s="5">
        <f t="shared" si="15"/>
        <v>0</v>
      </c>
      <c r="U73" s="5">
        <f t="shared" si="15"/>
        <v>0</v>
      </c>
      <c r="V73" s="5">
        <f t="shared" si="15"/>
        <v>0</v>
      </c>
      <c r="W73" s="5">
        <f t="shared" si="15"/>
        <v>0</v>
      </c>
      <c r="X73" s="5">
        <f t="shared" si="15"/>
        <v>0</v>
      </c>
    </row>
    <row r="74" spans="1:24" hidden="1" x14ac:dyDescent="0.3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</row>
    <row r="75" spans="1:24" hidden="1" x14ac:dyDescent="0.3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</row>
    <row r="76" spans="1:24" hidden="1" x14ac:dyDescent="0.3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6" t="s">
        <v>122</v>
      </c>
      <c r="M76" s="5">
        <f t="shared" ref="M76:X76" si="16">SUMIF($A$2:$A$50,3,M$2:M$50)</f>
        <v>119211.81000000001</v>
      </c>
      <c r="N76" s="5">
        <f t="shared" si="16"/>
        <v>155000</v>
      </c>
      <c r="O76" s="5">
        <f t="shared" si="16"/>
        <v>171997.64</v>
      </c>
      <c r="P76" s="5">
        <f t="shared" si="16"/>
        <v>123856.49</v>
      </c>
      <c r="Q76" s="5">
        <f t="shared" si="16"/>
        <v>169155.47</v>
      </c>
      <c r="R76" s="5">
        <f t="shared" si="16"/>
        <v>34619.089999999997</v>
      </c>
      <c r="S76" s="5">
        <f t="shared" si="16"/>
        <v>0</v>
      </c>
      <c r="T76" s="5">
        <f t="shared" si="16"/>
        <v>0</v>
      </c>
      <c r="U76" s="5">
        <f t="shared" si="16"/>
        <v>0</v>
      </c>
      <c r="V76" s="5">
        <f t="shared" si="16"/>
        <v>0</v>
      </c>
      <c r="W76" s="5">
        <f t="shared" si="16"/>
        <v>0</v>
      </c>
      <c r="X76" s="5">
        <f t="shared" si="16"/>
        <v>0</v>
      </c>
    </row>
    <row r="77" spans="1:24" hidden="1" x14ac:dyDescent="0.3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6" t="s">
        <v>122</v>
      </c>
      <c r="M77" s="5" t="e">
        <f>'Návrh rozpočtu'!#REF!</f>
        <v>#REF!</v>
      </c>
      <c r="N77" s="5">
        <v>0</v>
      </c>
      <c r="O77" s="5" t="e">
        <f>'Návrh rozpočtu'!#REF!</f>
        <v>#REF!</v>
      </c>
      <c r="P77" s="5" t="e">
        <f>'Návrh rozpočtu'!#REF!</f>
        <v>#REF!</v>
      </c>
      <c r="Q77" s="5">
        <v>0</v>
      </c>
      <c r="R77" s="5" t="e">
        <f>'Návrh rozpočtu'!#REF!</f>
        <v>#REF!</v>
      </c>
      <c r="S77" s="5">
        <f>'Návrh rozpočtu'!B6</f>
        <v>119211.81</v>
      </c>
      <c r="T77" s="5">
        <f>'Návrh rozpočtu'!C6</f>
        <v>123856.49</v>
      </c>
      <c r="U77" s="5">
        <f>'Návrh rozpočtu'!E6</f>
        <v>0</v>
      </c>
      <c r="V77" s="5">
        <f>'Návrh rozpočtu'!F6</f>
        <v>33300</v>
      </c>
      <c r="W77" s="5">
        <f>'Návrh rozpočtu'!G6</f>
        <v>0</v>
      </c>
      <c r="X77" s="5">
        <f>'Návrh rozpočtu'!H6</f>
        <v>0</v>
      </c>
    </row>
    <row r="78" spans="1:24" hidden="1" x14ac:dyDescent="0.3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5" t="s">
        <v>118</v>
      </c>
      <c r="M78" s="8" t="e">
        <f t="shared" ref="M78:Q78" si="17">M76-M77</f>
        <v>#REF!</v>
      </c>
      <c r="N78" s="8">
        <f t="shared" si="17"/>
        <v>155000</v>
      </c>
      <c r="O78" s="8" t="e">
        <f t="shared" si="17"/>
        <v>#REF!</v>
      </c>
      <c r="P78" s="8" t="e">
        <f t="shared" si="17"/>
        <v>#REF!</v>
      </c>
      <c r="Q78" s="8">
        <f t="shared" si="17"/>
        <v>169155.47</v>
      </c>
      <c r="R78" s="8" t="e">
        <f>R76-R77</f>
        <v>#REF!</v>
      </c>
      <c r="S78" s="8">
        <f t="shared" ref="S78:X78" si="18">S76-S77</f>
        <v>-119211.81</v>
      </c>
      <c r="T78" s="8">
        <f t="shared" si="18"/>
        <v>-123856.49</v>
      </c>
      <c r="U78" s="8">
        <f t="shared" si="18"/>
        <v>0</v>
      </c>
      <c r="V78" s="8">
        <f t="shared" si="18"/>
        <v>-33300</v>
      </c>
      <c r="W78" s="8">
        <f t="shared" si="18"/>
        <v>0</v>
      </c>
      <c r="X78" s="8">
        <f t="shared" si="18"/>
        <v>0</v>
      </c>
    </row>
    <row r="79" spans="1:24" hidden="1" x14ac:dyDescent="0.3"/>
    <row r="80" spans="1:24" hidden="1" x14ac:dyDescent="0.3"/>
  </sheetData>
  <autoFilter ref="A1:AA78" xr:uid="{54529C14-C019-4E2B-A007-BC04B6D4C891}"/>
  <conditionalFormatting sqref="Z1:Z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06F439CB3C48A4FB7626085E6432267" ma:contentTypeVersion="10" ma:contentTypeDescription="Umožňuje vytvoriť nový dokument." ma:contentTypeScope="" ma:versionID="018c3bd0c45e59763483c0386bbc4a6c">
  <xsd:schema xmlns:xsd="http://www.w3.org/2001/XMLSchema" xmlns:xs="http://www.w3.org/2001/XMLSchema" xmlns:p="http://schemas.microsoft.com/office/2006/metadata/properties" xmlns:ns3="68d921fe-0827-43a1-b446-72a6ae61826f" targetNamespace="http://schemas.microsoft.com/office/2006/metadata/properties" ma:root="true" ma:fieldsID="b734554bcc7e434c53a6d4d14f061eaf" ns3:_="">
    <xsd:import namespace="68d921fe-0827-43a1-b446-72a6ae61826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d921fe-0827-43a1-b446-72a6ae6182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BFD7810-BF16-424E-84D2-6F82886CFC9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BBC16D1-C18D-4376-A863-48A77333C2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d921fe-0827-43a1-b446-72a6ae61826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786CD97-D350-4170-8D15-54425FBD1565}">
  <ds:schemaRefs>
    <ds:schemaRef ds:uri="http://purl.org/dc/terms/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schemas.microsoft.com/office/infopath/2007/PartnerControls"/>
    <ds:schemaRef ds:uri="68d921fe-0827-43a1-b446-72a6ae61826f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8</vt:i4>
      </vt:variant>
    </vt:vector>
  </HeadingPairs>
  <TitlesOfParts>
    <vt:vector size="8" baseType="lpstr">
      <vt:lpstr>Návrh rozpočtu</vt:lpstr>
      <vt:lpstr>Finančné operácie - príjem</vt:lpstr>
      <vt:lpstr>MŠ</vt:lpstr>
      <vt:lpstr>41_111 003</vt:lpstr>
      <vt:lpstr>poplatok za rozvoj</vt:lpstr>
      <vt:lpstr>41_233 001</vt:lpstr>
      <vt:lpstr>obec-vlastné príjmy</vt:lpstr>
      <vt:lpstr>Príjmy návrh 2025 KEO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Nebyla</dc:creator>
  <cp:lastModifiedBy>Starosta</cp:lastModifiedBy>
  <cp:lastPrinted>2024-12-02T10:24:59Z</cp:lastPrinted>
  <dcterms:created xsi:type="dcterms:W3CDTF">2024-05-09T06:27:39Z</dcterms:created>
  <dcterms:modified xsi:type="dcterms:W3CDTF">2025-01-09T11:42:28Z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0x010100C06F439CB3C48A4FB7626085E6432267</vt:lpwstr>
  </property>
</Properties>
</file>